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65416" windowWidth="11355" windowHeight="8700" activeTab="0"/>
  </bookViews>
  <sheets>
    <sheet name="Electric" sheetId="1" r:id="rId1"/>
    <sheet name="Natural Gas" sheetId="2" r:id="rId2"/>
    <sheet name="Assumptions" sheetId="3" r:id="rId3"/>
  </sheets>
  <definedNames>
    <definedName name="conventional">'Assumptions'!$Q$25:$Q$38</definedName>
    <definedName name="efficient">'Assumptions'!$S$25:$S$31</definedName>
    <definedName name="state">'Assumptions'!$C$25:$C$76</definedName>
  </definedNames>
  <calcPr fullCalcOnLoad="1"/>
</workbook>
</file>

<file path=xl/sharedStrings.xml><?xml version="1.0" encoding="utf-8"?>
<sst xmlns="http://schemas.openxmlformats.org/spreadsheetml/2006/main" count="262" uniqueCount="119">
  <si>
    <t>How many people are in your household?</t>
  </si>
  <si>
    <t>I.</t>
  </si>
  <si>
    <t>II.</t>
  </si>
  <si>
    <t>gallons of water</t>
  </si>
  <si>
    <t xml:space="preserve"> gallons of water</t>
  </si>
  <si>
    <t>With a traditional shower head, each year your household consumes:</t>
  </si>
  <si>
    <t>pounds of carbon dioxide</t>
  </si>
  <si>
    <t xml:space="preserve">...and emits </t>
  </si>
  <si>
    <t>...and emits</t>
  </si>
  <si>
    <t>gallons of water per year</t>
  </si>
  <si>
    <t>Assumptions:</t>
  </si>
  <si>
    <t>lbs CO2 per kWh</t>
  </si>
  <si>
    <t>lbs CO2 per cf natural gas</t>
  </si>
  <si>
    <t>kWh/gallon water delivered</t>
  </si>
  <si>
    <t>kWh/ gallon of wastewater treated</t>
  </si>
  <si>
    <t>kWh/gallon if heating water with electricity* (pg. 5-6)</t>
  </si>
  <si>
    <t>cf/gallon if heating water with natural gas* (pg. 5-6)</t>
  </si>
  <si>
    <t>hot water for shower use</t>
  </si>
  <si>
    <t>pounds of carbon dioxide emissions</t>
  </si>
  <si>
    <t>National average cost of electricity per kWh</t>
  </si>
  <si>
    <t>National average cost of natural gas per cf</t>
  </si>
  <si>
    <t>Resulting in an annual savings of:</t>
  </si>
  <si>
    <t>*Click on links for source data*</t>
  </si>
  <si>
    <t>III.</t>
  </si>
  <si>
    <t>Using a more efficient showerhead consumes:</t>
  </si>
  <si>
    <t>What is the flow rate (in gallons per minute) of your showerhead?</t>
  </si>
  <si>
    <t>IV.</t>
  </si>
  <si>
    <t xml:space="preserve">If you are unsure, select 4 gallons per minute (gpm). If you want to figure out your showerhead's flow rate, just collect the water from 15 seconds of a shower, measure it, then multiply by 4 to get the gpm flow rate. </t>
  </si>
  <si>
    <t>National average cost of wastewater treatment per gallon</t>
  </si>
  <si>
    <t>National average cost of tap water per gallon</t>
  </si>
  <si>
    <t>Select the flow rate of the efficient showerhead you would like to compare.</t>
  </si>
  <si>
    <t>kWh of direct electricity</t>
  </si>
  <si>
    <t>kWh of direct electricity per year</t>
  </si>
  <si>
    <t>kWh indirect electricity</t>
  </si>
  <si>
    <t>7.9 minutes</t>
  </si>
  <si>
    <t>average length of shower (pg. 61)</t>
  </si>
  <si>
    <t>If unsure, average is 7.9 minutes</t>
  </si>
  <si>
    <t>V.</t>
  </si>
  <si>
    <t>On average, how long does each member of your household spend in the shower?</t>
  </si>
  <si>
    <t>How many showers does each member of your household typically take per week?</t>
  </si>
  <si>
    <t>cubic feet of natural gas</t>
  </si>
  <si>
    <t>If you heat your water with natural gas, refer to the"Natural Gas" worksheet</t>
  </si>
  <si>
    <t>Connecticut</t>
  </si>
  <si>
    <t>Maine</t>
  </si>
  <si>
    <t>Massachusetts</t>
  </si>
  <si>
    <t>New Hampshire</t>
  </si>
  <si>
    <t>Rhode Island</t>
  </si>
  <si>
    <t>Vermont</t>
  </si>
  <si>
    <t>New Jersey</t>
  </si>
  <si>
    <t>New York</t>
  </si>
  <si>
    <t>Pennsylvania</t>
  </si>
  <si>
    <t>Illinois</t>
  </si>
  <si>
    <t>Indiana</t>
  </si>
  <si>
    <t>Michigan</t>
  </si>
  <si>
    <t>Ohio</t>
  </si>
  <si>
    <t>Wisconsin</t>
  </si>
  <si>
    <t>Iowa</t>
  </si>
  <si>
    <t>Kansas</t>
  </si>
  <si>
    <t>Minnesota</t>
  </si>
  <si>
    <t>Missouri</t>
  </si>
  <si>
    <t>Nebraska</t>
  </si>
  <si>
    <t>North Dakota</t>
  </si>
  <si>
    <t>South Dakota</t>
  </si>
  <si>
    <t>Delaware</t>
  </si>
  <si>
    <t>District of Columbia</t>
  </si>
  <si>
    <t>Florida</t>
  </si>
  <si>
    <t>Georgia</t>
  </si>
  <si>
    <t>Maryland</t>
  </si>
  <si>
    <t>North Carolina</t>
  </si>
  <si>
    <t>South Carolina</t>
  </si>
  <si>
    <t>Virginia</t>
  </si>
  <si>
    <t>West Virginia</t>
  </si>
  <si>
    <t>Alabama</t>
  </si>
  <si>
    <t>Kentucky</t>
  </si>
  <si>
    <t>Mississippi</t>
  </si>
  <si>
    <t>Tennessee</t>
  </si>
  <si>
    <t>Arkansas</t>
  </si>
  <si>
    <t>Louisiana</t>
  </si>
  <si>
    <t>Oklahoma</t>
  </si>
  <si>
    <t>Texas</t>
  </si>
  <si>
    <t>Arizona</t>
  </si>
  <si>
    <t>Colorado</t>
  </si>
  <si>
    <t>Idaho</t>
  </si>
  <si>
    <t>Montana</t>
  </si>
  <si>
    <t>Nevada</t>
  </si>
  <si>
    <t>New Mexico</t>
  </si>
  <si>
    <t>Utah</t>
  </si>
  <si>
    <t>Wyoming</t>
  </si>
  <si>
    <t>California</t>
  </si>
  <si>
    <t>Oregon</t>
  </si>
  <si>
    <t>Washington</t>
  </si>
  <si>
    <t>Alaska</t>
  </si>
  <si>
    <t>Hawaii</t>
  </si>
  <si>
    <t>Select your state:</t>
  </si>
  <si>
    <t>State</t>
  </si>
  <si>
    <t>lbs. CO2/kWh</t>
  </si>
  <si>
    <t>*NOTE* indirect electricity refers to the energy saved from not needing to pump and treat the water before it reaches the home and wastewater treatment after it enters the sewer system. These numbers are based on a national average and can vary substantially depending on your local water system.</t>
  </si>
  <si>
    <t>Avg. Residential Electicity Cost, by Sate (April 2009)*</t>
  </si>
  <si>
    <t>Carbon Intensity of Electricity, by State**</t>
  </si>
  <si>
    <t>Water Intensity of Electricity, by State***</t>
  </si>
  <si>
    <t>USD$/kWh</t>
  </si>
  <si>
    <t>gallons H2O/kWh</t>
  </si>
  <si>
    <t>U.S. Average</t>
  </si>
  <si>
    <t>*Energy Information Administration, Table 5.6.B, January 2009 &lt;http://www.epa.gov/cleanenergy/energy-resources/egrid/index.html&gt;</t>
  </si>
  <si>
    <t>**U.S. EPA's eGRID Version 2.1 &lt;http://www.epa.gov/cleanenergy/energy-resources/egrid/index.html&gt;</t>
  </si>
  <si>
    <t xml:space="preserve">***Consumptive Water Use for U.S. Power Production.” National Renewable Energy Laboratory, 2003 &lt;http://www.nrel.gov/docs/fy04osti/33905.pdf&gt;
</t>
  </si>
  <si>
    <t>Flow Rates:</t>
  </si>
  <si>
    <t>Conventional:</t>
  </si>
  <si>
    <t>Efficient:</t>
  </si>
  <si>
    <t>Results:</t>
  </si>
  <si>
    <t>If you heat your water with electricity, refer to the "Electric" worksheet</t>
  </si>
  <si>
    <t>River Network’s Water/Energy Calculators are interactive tools designed to help you figure out how much how much energy and carbon emissions are embedded in the water you use. Results received from this calculator are designed for indication purposes only. River Network does not guarantee the accuracy of any information derived from this tool, and is not responsible for any errors, omissions, or misrepresentations.</t>
  </si>
  <si>
    <t>Disclaimer:</t>
  </si>
  <si>
    <t xml:space="preserve">       Electric Water Heater</t>
  </si>
  <si>
    <t xml:space="preserve">   Natural Gas Water Heater</t>
  </si>
  <si>
    <t>For questions or comments please contact Bevan Griffiths Sattenspiel bgriffiths@rivernetwork.org</t>
  </si>
  <si>
    <t>Please send any questions or comments to bgriffiths@rivernetwork.org</t>
  </si>
  <si>
    <t>This tool was designed by Bevan Griffiths Sattenspiel</t>
  </si>
  <si>
    <t>Showerhead Comparison Calculator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</si>
</sst>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 numFmtId="165" formatCode="_(* #,##0.0000_);_(* \(#,##0.0000\);_(* &quot;-&quot;??_);_(@_)"/>
    <numFmt numFmtId="166" formatCode="_(* #,##0_);_(* \(#,##0\);_(* &quot;-&quot;??_);_(@_)"/>
    <numFmt numFmtId="167" formatCode="_(&quot;$&quot;* #,##0.0_);_(&quot;$&quot;* \(#,##0.0\);_(&quot;$&quot;* &quot;-&quot;??_);_(@_)"/>
    <numFmt numFmtId="168" formatCode="_(&quot;$&quot;* #,##0.000_);_(&quot;$&quot;* \(#,##0.000\);_(&quot;$&quot;* &quot;-&quot;??_);_(@_)"/>
    <numFmt numFmtId="169" formatCode="_(&quot;$&quot;* #,##0.00000_);_(&quot;$&quot;* \(#,##0.00000\);_(&quot;$&quot;* &quot;-&quot;??_);_(@_)"/>
    <numFmt numFmtId="170" formatCode="_(&quot;$&quot;* #,##0.000000_);_(&quot;$&quot;* \(#,##0.000000\);_(&quot;$&quot;* &quot;-&quot;??_);_(@_)"/>
    <numFmt numFmtId="171" formatCode="_(* #,##0.0_);_(* \(#,##0.0\);_(* &quot;-&quot;??_);_(@_)"/>
    <numFmt numFmtId="172" formatCode="_(* #,##0.000_);_(* \(#,##0.000\);_(* &quot;-&quot;??_);_(@_)"/>
    <numFmt numFmtId="173" formatCode="_(* #,##0.00000_);_(* \(#,##0.00000\);_(* &quot;-&quot;??_);_(@_)"/>
    <numFmt numFmtId="174" formatCode="_(* #,##0.0000_);_(* \(#,##0.0000\);_(* &quot;-&quot;????_);_(@_)"/>
    <numFmt numFmtId="175" formatCode="_(* #,##0.000_);_(* \(#,##0.000\);_(* &quot;-&quot;????_);_(@_)"/>
    <numFmt numFmtId="176" formatCode="_(* #,##0.00_);_(* \(#,##0.00\);_(* &quot;-&quot;????_);_(@_)"/>
    <numFmt numFmtId="177" formatCode="_(* #,##0.0_);_(* \(#,##0.0\);_(* &quot;-&quot;????_);_(@_)"/>
    <numFmt numFmtId="178" formatCode="_(* #,##0_);_(* \(#,##0\);_(* &quot;-&quot;????_);_(@_)"/>
    <numFmt numFmtId="179" formatCode="0.00000"/>
    <numFmt numFmtId="180" formatCode="0.0000"/>
    <numFmt numFmtId="181" formatCode="0.000"/>
    <numFmt numFmtId="182" formatCode="0.0"/>
    <numFmt numFmtId="183" formatCode="&quot;$&quot;#,##0.00"/>
    <numFmt numFmtId="184" formatCode="#,##0.0"/>
  </numFmts>
  <fonts count="14">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color indexed="44"/>
      <name val="Arial"/>
      <family val="0"/>
    </font>
    <font>
      <sz val="14"/>
      <color indexed="18"/>
      <name val="Arial"/>
      <family val="0"/>
    </font>
    <font>
      <sz val="10"/>
      <color indexed="18"/>
      <name val="Arial"/>
      <family val="0"/>
    </font>
    <font>
      <b/>
      <sz val="20"/>
      <color indexed="18"/>
      <name val="Arial"/>
      <family val="0"/>
    </font>
    <font>
      <b/>
      <u val="single"/>
      <sz val="10"/>
      <color indexed="18"/>
      <name val="Arial"/>
      <family val="0"/>
    </font>
    <font>
      <b/>
      <sz val="10"/>
      <color indexed="18"/>
      <name val="Arial"/>
      <family val="0"/>
    </font>
    <font>
      <i/>
      <sz val="9"/>
      <color indexed="18"/>
      <name val="Arial"/>
      <family val="0"/>
    </font>
    <font>
      <b/>
      <sz val="12"/>
      <color indexed="18"/>
      <name val="Arial"/>
      <family val="0"/>
    </font>
  </fonts>
  <fills count="4">
    <fill>
      <patternFill/>
    </fill>
    <fill>
      <patternFill patternType="gray125"/>
    </fill>
    <fill>
      <patternFill patternType="solid">
        <fgColor indexed="44"/>
        <bgColor indexed="64"/>
      </patternFill>
    </fill>
    <fill>
      <patternFill patternType="solid">
        <fgColor indexed="53"/>
        <bgColor indexed="64"/>
      </patternFill>
    </fill>
  </fills>
  <borders count="6">
    <border>
      <left/>
      <right/>
      <top/>
      <bottom/>
      <diagonal/>
    </border>
    <border>
      <left>
        <color indexed="63"/>
      </left>
      <right>
        <color indexed="63"/>
      </right>
      <top>
        <color indexed="63"/>
      </top>
      <bottom style="double"/>
    </border>
    <border>
      <left>
        <color indexed="63"/>
      </left>
      <right>
        <color indexed="63"/>
      </right>
      <top>
        <color indexed="63"/>
      </top>
      <bottom style="medium"/>
    </border>
    <border>
      <left>
        <color indexed="63"/>
      </left>
      <right style="double">
        <color indexed="9"/>
      </right>
      <top>
        <color indexed="63"/>
      </top>
      <bottom>
        <color indexed="63"/>
      </bottom>
    </border>
    <border>
      <left style="medium">
        <color indexed="18"/>
      </left>
      <right style="medium">
        <color indexed="18"/>
      </right>
      <top style="medium">
        <color indexed="18"/>
      </top>
      <bottom style="medium">
        <color indexed="18"/>
      </bottom>
    </border>
    <border>
      <left>
        <color indexed="63"/>
      </left>
      <right>
        <color indexed="63"/>
      </right>
      <top>
        <color indexed="63"/>
      </top>
      <bottom style="medium">
        <color indexed="1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2" borderId="0" xfId="0" applyFill="1" applyAlignment="1">
      <alignment/>
    </xf>
    <xf numFmtId="0" fontId="4" fillId="2" borderId="0" xfId="0" applyFont="1" applyFill="1" applyAlignment="1">
      <alignment horizontal="center"/>
    </xf>
    <xf numFmtId="0" fontId="4"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ill="1" applyBorder="1" applyAlignment="1">
      <alignment/>
    </xf>
    <xf numFmtId="0" fontId="0" fillId="3" borderId="0" xfId="0" applyNumberFormat="1" applyFill="1" applyAlignment="1">
      <alignment/>
    </xf>
    <xf numFmtId="181" fontId="0" fillId="3" borderId="0" xfId="0" applyNumberFormat="1" applyFill="1" applyAlignment="1">
      <alignment/>
    </xf>
    <xf numFmtId="2" fontId="0" fillId="2" borderId="0" xfId="0" applyNumberFormat="1" applyFill="1" applyAlignment="1">
      <alignment/>
    </xf>
    <xf numFmtId="2" fontId="0" fillId="3" borderId="0" xfId="0" applyNumberFormat="1" applyFill="1" applyAlignment="1">
      <alignment/>
    </xf>
    <xf numFmtId="181" fontId="0" fillId="2" borderId="0" xfId="0" applyNumberFormat="1" applyFill="1" applyAlignment="1">
      <alignment/>
    </xf>
    <xf numFmtId="0" fontId="0" fillId="2" borderId="0" xfId="0" applyFont="1" applyFill="1" applyAlignment="1">
      <alignment/>
    </xf>
    <xf numFmtId="181" fontId="0" fillId="2" borderId="0" xfId="0" applyNumberFormat="1" applyFont="1" applyFill="1" applyAlignment="1">
      <alignment/>
    </xf>
    <xf numFmtId="0" fontId="0" fillId="2" borderId="0" xfId="0" applyNumberFormat="1" applyFill="1" applyAlignment="1">
      <alignment horizontal="left"/>
    </xf>
    <xf numFmtId="0" fontId="0" fillId="2" borderId="0" xfId="0" applyFill="1" applyAlignment="1">
      <alignment horizontal="left"/>
    </xf>
    <xf numFmtId="0" fontId="6" fillId="2" borderId="0" xfId="0" applyFont="1" applyFill="1" applyAlignment="1">
      <alignment/>
    </xf>
    <xf numFmtId="169" fontId="0" fillId="2" borderId="0" xfId="17" applyNumberFormat="1" applyFill="1" applyAlignment="1">
      <alignment/>
    </xf>
    <xf numFmtId="0" fontId="2" fillId="2" borderId="0" xfId="20" applyFont="1" applyFill="1" applyAlignment="1">
      <alignment/>
    </xf>
    <xf numFmtId="164" fontId="0" fillId="2" borderId="0" xfId="17" applyNumberFormat="1" applyFill="1" applyAlignment="1">
      <alignment/>
    </xf>
    <xf numFmtId="43" fontId="0" fillId="2" borderId="0" xfId="15" applyFont="1" applyFill="1" applyAlignment="1">
      <alignment/>
    </xf>
    <xf numFmtId="0" fontId="2" fillId="2" borderId="0" xfId="20" applyFill="1" applyAlignment="1">
      <alignment/>
    </xf>
    <xf numFmtId="165" fontId="0" fillId="2" borderId="0" xfId="15" applyNumberFormat="1" applyFont="1" applyFill="1" applyAlignment="1">
      <alignment/>
    </xf>
    <xf numFmtId="165" fontId="0" fillId="2" borderId="0" xfId="15" applyNumberFormat="1" applyFill="1" applyAlignment="1">
      <alignment/>
    </xf>
    <xf numFmtId="10" fontId="0" fillId="2" borderId="0" xfId="0" applyNumberFormat="1" applyFill="1" applyAlignment="1">
      <alignment/>
    </xf>
    <xf numFmtId="0" fontId="0" fillId="2" borderId="1" xfId="0" applyFill="1" applyBorder="1" applyAlignment="1">
      <alignment/>
    </xf>
    <xf numFmtId="0" fontId="0" fillId="2" borderId="2" xfId="0" applyFill="1" applyBorder="1" applyAlignment="1">
      <alignment/>
    </xf>
    <xf numFmtId="0" fontId="7" fillId="2" borderId="0" xfId="0" applyFont="1" applyFill="1" applyAlignment="1">
      <alignment/>
    </xf>
    <xf numFmtId="0" fontId="8" fillId="2" borderId="0" xfId="0" applyFont="1" applyFill="1" applyAlignment="1">
      <alignment/>
    </xf>
    <xf numFmtId="0" fontId="8" fillId="2" borderId="3" xfId="0" applyFont="1" applyFill="1" applyBorder="1" applyAlignment="1">
      <alignment/>
    </xf>
    <xf numFmtId="0" fontId="9" fillId="2" borderId="0" xfId="0" applyFont="1" applyFill="1" applyAlignment="1">
      <alignment/>
    </xf>
    <xf numFmtId="0" fontId="10" fillId="2" borderId="0" xfId="0" applyFont="1" applyFill="1" applyAlignment="1">
      <alignment/>
    </xf>
    <xf numFmtId="178" fontId="8" fillId="2" borderId="0" xfId="0" applyNumberFormat="1" applyFont="1" applyFill="1" applyBorder="1" applyAlignment="1">
      <alignment/>
    </xf>
    <xf numFmtId="0" fontId="11" fillId="2" borderId="0" xfId="0" applyFont="1" applyFill="1" applyAlignment="1">
      <alignment/>
    </xf>
    <xf numFmtId="0" fontId="11" fillId="2" borderId="0" xfId="0" applyFont="1" applyFill="1" applyAlignment="1">
      <alignment horizontal="right"/>
    </xf>
    <xf numFmtId="0" fontId="12" fillId="2" borderId="0" xfId="0" applyFont="1" applyFill="1" applyAlignment="1">
      <alignment wrapText="1"/>
    </xf>
    <xf numFmtId="0" fontId="8" fillId="2" borderId="0" xfId="0" applyFont="1" applyFill="1" applyBorder="1" applyAlignment="1">
      <alignment/>
    </xf>
    <xf numFmtId="0" fontId="11" fillId="2" borderId="0" xfId="0" applyFont="1" applyFill="1" applyAlignment="1">
      <alignment/>
    </xf>
    <xf numFmtId="0" fontId="11" fillId="2" borderId="0" xfId="0" applyFont="1" applyFill="1" applyAlignment="1">
      <alignment wrapText="1"/>
    </xf>
    <xf numFmtId="0" fontId="8" fillId="2" borderId="0" xfId="0" applyFont="1" applyFill="1" applyAlignment="1">
      <alignment wrapText="1"/>
    </xf>
    <xf numFmtId="0" fontId="12" fillId="2" borderId="0" xfId="0" applyFont="1" applyFill="1" applyAlignment="1">
      <alignment/>
    </xf>
    <xf numFmtId="0" fontId="8" fillId="2" borderId="0" xfId="0" applyFont="1" applyFill="1" applyAlignment="1">
      <alignment horizontal="right"/>
    </xf>
    <xf numFmtId="166" fontId="8" fillId="2" borderId="0" xfId="15" applyNumberFormat="1" applyFont="1" applyFill="1" applyBorder="1" applyAlignment="1">
      <alignment/>
    </xf>
    <xf numFmtId="0" fontId="8" fillId="2" borderId="0" xfId="0" applyFont="1" applyFill="1" applyAlignment="1">
      <alignment/>
    </xf>
    <xf numFmtId="3" fontId="11" fillId="2" borderId="4" xfId="15" applyNumberFormat="1" applyFont="1" applyFill="1" applyBorder="1" applyAlignment="1">
      <alignment/>
    </xf>
    <xf numFmtId="3" fontId="8" fillId="2" borderId="0" xfId="0" applyNumberFormat="1" applyFont="1" applyFill="1" applyAlignment="1">
      <alignment/>
    </xf>
    <xf numFmtId="3" fontId="11" fillId="2" borderId="4" xfId="0" applyNumberFormat="1" applyFont="1" applyFill="1" applyBorder="1" applyAlignment="1">
      <alignment/>
    </xf>
    <xf numFmtId="3" fontId="8" fillId="2" borderId="0" xfId="0" applyNumberFormat="1" applyFont="1" applyFill="1" applyBorder="1" applyAlignment="1">
      <alignment/>
    </xf>
    <xf numFmtId="0" fontId="13" fillId="2" borderId="0" xfId="0" applyFont="1" applyFill="1" applyAlignment="1">
      <alignment/>
    </xf>
    <xf numFmtId="0" fontId="8" fillId="2" borderId="3" xfId="0" applyFont="1" applyFill="1" applyBorder="1" applyAlignment="1">
      <alignment wrapText="1"/>
    </xf>
    <xf numFmtId="0" fontId="8" fillId="2" borderId="0" xfId="0" applyFont="1" applyFill="1" applyAlignment="1">
      <alignment vertical="center" wrapText="1"/>
    </xf>
    <xf numFmtId="0" fontId="11" fillId="2" borderId="0" xfId="0" applyFont="1" applyFill="1" applyBorder="1" applyAlignment="1">
      <alignment/>
    </xf>
    <xf numFmtId="0" fontId="11" fillId="2" borderId="0" xfId="0" applyFont="1" applyFill="1" applyBorder="1" applyAlignment="1">
      <alignment wrapText="1"/>
    </xf>
    <xf numFmtId="0" fontId="11" fillId="2" borderId="3" xfId="0" applyFont="1" applyFill="1" applyBorder="1" applyAlignment="1">
      <alignment wrapText="1"/>
    </xf>
    <xf numFmtId="3" fontId="8" fillId="2" borderId="5" xfId="0" applyNumberFormat="1" applyFont="1" applyFill="1" applyBorder="1" applyAlignment="1">
      <alignment/>
    </xf>
    <xf numFmtId="0" fontId="8" fillId="2" borderId="0" xfId="0" applyFont="1" applyFill="1" applyBorder="1" applyAlignment="1">
      <alignment wrapText="1"/>
    </xf>
    <xf numFmtId="3" fontId="8" fillId="2" borderId="0" xfId="15" applyNumberFormat="1" applyFont="1" applyFill="1" applyBorder="1" applyAlignment="1">
      <alignment/>
    </xf>
    <xf numFmtId="166" fontId="11" fillId="2" borderId="4" xfId="15" applyNumberFormat="1" applyFont="1" applyFill="1" applyBorder="1" applyAlignment="1">
      <alignment/>
    </xf>
    <xf numFmtId="178" fontId="11" fillId="2" borderId="4" xfId="0" applyNumberFormat="1" applyFont="1" applyFill="1" applyBorder="1" applyAlignment="1">
      <alignment/>
    </xf>
    <xf numFmtId="1" fontId="11" fillId="2" borderId="4" xfId="0" applyNumberFormat="1" applyFont="1" applyFill="1" applyBorder="1" applyAlignment="1">
      <alignment/>
    </xf>
    <xf numFmtId="0" fontId="10" fillId="2" borderId="0" xfId="0" applyFont="1" applyFill="1" applyAlignment="1">
      <alignment/>
    </xf>
    <xf numFmtId="0" fontId="12" fillId="2" borderId="0" xfId="0" applyNumberFormat="1" applyFont="1" applyFill="1" applyAlignment="1">
      <alignment wrapText="1"/>
    </xf>
    <xf numFmtId="0" fontId="8" fillId="2" borderId="0" xfId="0" applyFont="1" applyFill="1" applyAlignment="1" applyProtection="1">
      <alignment/>
      <protection locked="0"/>
    </xf>
    <xf numFmtId="0" fontId="8" fillId="2" borderId="4" xfId="0" applyFont="1" applyFill="1" applyBorder="1" applyAlignment="1" applyProtection="1">
      <alignment/>
      <protection locked="0"/>
    </xf>
    <xf numFmtId="0" fontId="11" fillId="2" borderId="4" xfId="0" applyFont="1" applyFill="1" applyBorder="1" applyAlignment="1" applyProtection="1">
      <alignment/>
      <protection locked="0"/>
    </xf>
    <xf numFmtId="0" fontId="8" fillId="2" borderId="0" xfId="0" applyFont="1" applyFill="1" applyAlignment="1">
      <alignment/>
    </xf>
    <xf numFmtId="0" fontId="11" fillId="2" borderId="0" xfId="0" applyFont="1" applyFill="1" applyAlignment="1">
      <alignment/>
    </xf>
    <xf numFmtId="0" fontId="9" fillId="2" borderId="0" xfId="0" applyFont="1" applyFill="1" applyAlignment="1">
      <alignment horizontal="left"/>
    </xf>
    <xf numFmtId="0" fontId="12" fillId="2" borderId="0" xfId="0" applyFont="1" applyFill="1" applyBorder="1" applyAlignment="1">
      <alignment vertical="top" wrapText="1"/>
    </xf>
    <xf numFmtId="0" fontId="8" fillId="0" borderId="0" xfId="0" applyFont="1" applyAlignment="1">
      <alignment vertical="top" wrapText="1"/>
    </xf>
    <xf numFmtId="0" fontId="8" fillId="2" borderId="0" xfId="0" applyFont="1" applyFill="1" applyAlignment="1">
      <alignment horizontal="left" wrapText="1"/>
    </xf>
    <xf numFmtId="0" fontId="12" fillId="2" borderId="0" xfId="0" applyNumberFormat="1" applyFont="1" applyFill="1" applyAlignment="1">
      <alignment horizontal="left" wrapText="1"/>
    </xf>
    <xf numFmtId="0" fontId="12" fillId="2" borderId="0" xfId="0" applyFont="1" applyFill="1" applyAlignment="1">
      <alignment horizontal="left" wrapText="1"/>
    </xf>
    <xf numFmtId="0" fontId="5" fillId="2" borderId="0" xfId="0" applyFont="1" applyFill="1" applyAlignment="1">
      <alignment horizontal="center" vertical="center" wrapText="1"/>
    </xf>
    <xf numFmtId="0" fontId="5" fillId="2" borderId="0" xfId="0" applyFont="1" applyFill="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6</xdr:col>
      <xdr:colOff>285750</xdr:colOff>
      <xdr:row>4</xdr:row>
      <xdr:rowOff>9525</xdr:rowOff>
    </xdr:to>
    <xdr:pic>
      <xdr:nvPicPr>
        <xdr:cNvPr id="1" name="Picture 3"/>
        <xdr:cNvPicPr preferRelativeResize="1">
          <a:picLocks noChangeAspect="1"/>
        </xdr:cNvPicPr>
      </xdr:nvPicPr>
      <xdr:blipFill>
        <a:blip r:embed="rId1"/>
        <a:stretch>
          <a:fillRect/>
        </a:stretch>
      </xdr:blipFill>
      <xdr:spPr>
        <a:xfrm>
          <a:off x="57150" y="95250"/>
          <a:ext cx="40386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133350</xdr:rowOff>
    </xdr:from>
    <xdr:to>
      <xdr:col>7</xdr:col>
      <xdr:colOff>476250</xdr:colOff>
      <xdr:row>2</xdr:row>
      <xdr:rowOff>238125</xdr:rowOff>
    </xdr:to>
    <xdr:pic>
      <xdr:nvPicPr>
        <xdr:cNvPr id="1" name="Picture 2"/>
        <xdr:cNvPicPr preferRelativeResize="1">
          <a:picLocks noChangeAspect="1"/>
        </xdr:cNvPicPr>
      </xdr:nvPicPr>
      <xdr:blipFill>
        <a:blip r:embed="rId1"/>
        <a:stretch>
          <a:fillRect/>
        </a:stretch>
      </xdr:blipFill>
      <xdr:spPr>
        <a:xfrm>
          <a:off x="9525" y="133350"/>
          <a:ext cx="40386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watersense/docs/faucet_suppstat508.pdf" TargetMode="External" /><Relationship Id="rId2" Type="http://schemas.openxmlformats.org/officeDocument/2006/relationships/hyperlink" Target="http://www.epa.gov/watersense/docs/faucet_suppstat508.pdf" TargetMode="External" /><Relationship Id="rId3" Type="http://schemas.openxmlformats.org/officeDocument/2006/relationships/hyperlink" Target="http://www.eia.doe.gov/cneaf/electricity/epm/table5_6_a.html" TargetMode="External" /><Relationship Id="rId4" Type="http://schemas.openxmlformats.org/officeDocument/2006/relationships/hyperlink" Target="http://tonto.eia.doe.gov/dnav/ng/hist/n3010us3m.htm" TargetMode="External" /><Relationship Id="rId5" Type="http://schemas.openxmlformats.org/officeDocument/2006/relationships/hyperlink" Target="http://www.eia.doe.gov/cneaf/electricity/page/co2_report/co2report.html" TargetMode="External" /><Relationship Id="rId6" Type="http://schemas.openxmlformats.org/officeDocument/2006/relationships/hyperlink" Target="http://www.epa.gov/appdstar/pdf/brochure.pdf" TargetMode="External" /><Relationship Id="rId7" Type="http://schemas.openxmlformats.org/officeDocument/2006/relationships/hyperlink" Target="http://www.epa.gov/watersense/docs/faucet_suppstat508.pdf" TargetMode="External" /><Relationship Id="rId8" Type="http://schemas.openxmlformats.org/officeDocument/2006/relationships/hyperlink" Target="http://www.epa.gov/watersense/docs/faucet_suppstat508.pdf" TargetMode="External" /><Relationship Id="rId9" Type="http://schemas.openxmlformats.org/officeDocument/2006/relationships/hyperlink" Target="http://www.epriweb.com/public/000000000001006787.pdf" TargetMode="External" /><Relationship Id="rId10" Type="http://schemas.openxmlformats.org/officeDocument/2006/relationships/hyperlink" Target="http://www.epriweb.com/public/000000000001006787.pdf" TargetMode="External" /><Relationship Id="rId11" Type="http://schemas.openxmlformats.org/officeDocument/2006/relationships/hyperlink" Target="http://www.aquacraft.com/Publications/hotwater.html" TargetMode="External" /><Relationship Id="rId12" Type="http://schemas.openxmlformats.org/officeDocument/2006/relationships/hyperlink" Target="http://www.cuwcc.org/toilet_fixtures/Seattle_Final_Report_Dec-2000.pdf" TargetMode="External" /><Relationship Id="rId13" Type="http://schemas.openxmlformats.org/officeDocument/2006/relationships/hyperlink" Target="http://www.vdh.state.va.us/EnvironmentalHealth/Onsite/GMP/Attachments/GMP119-WCR.pdf" TargetMode="External" /><Relationship Id="rId1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70"/>
  <sheetViews>
    <sheetView tabSelected="1" workbookViewId="0" topLeftCell="A1">
      <selection activeCell="H63" sqref="H63"/>
    </sheetView>
  </sheetViews>
  <sheetFormatPr defaultColWidth="9.140625" defaultRowHeight="12.75"/>
  <cols>
    <col min="1" max="1" width="2.7109375" style="28" customWidth="1"/>
    <col min="2" max="2" width="10.28125" style="28" customWidth="1"/>
    <col min="3" max="3" width="3.57421875" style="28" customWidth="1"/>
    <col min="4" max="4" width="9.7109375" style="28" customWidth="1"/>
    <col min="5" max="5" width="12.00390625" style="28" customWidth="1"/>
    <col min="6" max="6" width="18.8515625" style="28" customWidth="1"/>
    <col min="7" max="8" width="9.140625" style="28" customWidth="1"/>
    <col min="9" max="9" width="18.28125" style="28" customWidth="1"/>
    <col min="10" max="10" width="8.7109375" style="28" customWidth="1"/>
    <col min="11" max="12" width="9.140625" style="28" customWidth="1"/>
    <col min="13" max="13" width="9.421875" style="28" bestFit="1" customWidth="1"/>
    <col min="14" max="16384" width="9.140625" style="28" customWidth="1"/>
  </cols>
  <sheetData>
    <row r="1" ht="12.75">
      <c r="I1" s="29"/>
    </row>
    <row r="2" ht="12.75">
      <c r="I2" s="29"/>
    </row>
    <row r="3" spans="9:11" ht="26.25">
      <c r="I3" s="29"/>
      <c r="K3" s="30" t="s">
        <v>109</v>
      </c>
    </row>
    <row r="4" ht="12.75">
      <c r="I4" s="29"/>
    </row>
    <row r="5" spans="2:11" ht="29.25" customHeight="1">
      <c r="B5" s="67" t="s">
        <v>118</v>
      </c>
      <c r="I5" s="29"/>
      <c r="K5" s="31" t="s">
        <v>5</v>
      </c>
    </row>
    <row r="6" spans="3:9" ht="18.75" customHeight="1" thickBot="1">
      <c r="C6" s="27" t="s">
        <v>113</v>
      </c>
      <c r="I6" s="29"/>
    </row>
    <row r="7" spans="2:14" ht="13.5" customHeight="1" thickBot="1">
      <c r="B7" s="40" t="s">
        <v>41</v>
      </c>
      <c r="I7" s="29"/>
      <c r="M7" s="44">
        <f>(B13*B19*B25)*(B22*52)</f>
        <v>0</v>
      </c>
      <c r="N7" s="28" t="s">
        <v>4</v>
      </c>
    </row>
    <row r="8" spans="9:13" ht="13.5" customHeight="1" thickBot="1">
      <c r="I8" s="29"/>
      <c r="M8" s="45"/>
    </row>
    <row r="9" spans="9:14" ht="13.5" thickBot="1">
      <c r="I9" s="29"/>
      <c r="M9" s="46">
        <f>(M7*Assumptions!C15)*Assumptions!C11</f>
        <v>0</v>
      </c>
      <c r="N9" s="28" t="s">
        <v>31</v>
      </c>
    </row>
    <row r="10" spans="4:13" ht="16.5" thickBot="1">
      <c r="D10" s="48" t="s">
        <v>93</v>
      </c>
      <c r="F10" s="64"/>
      <c r="I10" s="29"/>
      <c r="M10" s="47"/>
    </row>
    <row r="11" spans="9:14" ht="13.5" thickBot="1">
      <c r="I11" s="29"/>
      <c r="M11" s="46">
        <f>M7*(Assumptions!C13+Assumptions!C14)</f>
        <v>0</v>
      </c>
      <c r="N11" s="28" t="s">
        <v>33</v>
      </c>
    </row>
    <row r="12" spans="9:13" ht="13.5" thickBot="1">
      <c r="I12" s="29"/>
      <c r="M12" s="45"/>
    </row>
    <row r="13" spans="2:13" ht="13.5" thickBot="1">
      <c r="B13" s="64"/>
      <c r="C13" s="34" t="s">
        <v>1</v>
      </c>
      <c r="D13" s="33" t="s">
        <v>25</v>
      </c>
      <c r="I13" s="29"/>
      <c r="K13" s="33" t="s">
        <v>7</v>
      </c>
      <c r="M13" s="47"/>
    </row>
    <row r="14" spans="5:14" ht="13.5" thickBot="1">
      <c r="E14" s="68" t="s">
        <v>27</v>
      </c>
      <c r="F14" s="69"/>
      <c r="G14" s="69"/>
      <c r="H14" s="69"/>
      <c r="I14" s="49"/>
      <c r="M14" s="46" t="e">
        <f>M9*Assumptions!I24+M11*Assumptions!I24</f>
        <v>#N/A</v>
      </c>
      <c r="N14" s="28" t="s">
        <v>6</v>
      </c>
    </row>
    <row r="15" spans="5:13" ht="12.75">
      <c r="E15" s="69"/>
      <c r="F15" s="69"/>
      <c r="G15" s="69"/>
      <c r="H15" s="69"/>
      <c r="I15" s="49"/>
      <c r="M15" s="45"/>
    </row>
    <row r="16" spans="5:13" ht="13.5" customHeight="1">
      <c r="E16" s="69"/>
      <c r="F16" s="69"/>
      <c r="G16" s="69"/>
      <c r="H16" s="69"/>
      <c r="I16" s="49"/>
      <c r="M16" s="45"/>
    </row>
    <row r="17" spans="5:13" ht="12.75">
      <c r="E17" s="69"/>
      <c r="F17" s="69"/>
      <c r="G17" s="69"/>
      <c r="H17" s="69"/>
      <c r="I17" s="49"/>
      <c r="M17" s="45"/>
    </row>
    <row r="18" spans="9:13" ht="13.5" customHeight="1" thickBot="1">
      <c r="I18" s="29"/>
      <c r="K18" s="31" t="s">
        <v>24</v>
      </c>
      <c r="M18" s="45"/>
    </row>
    <row r="19" spans="2:13" ht="13.5" customHeight="1" thickBot="1">
      <c r="B19" s="64"/>
      <c r="C19" s="34" t="s">
        <v>2</v>
      </c>
      <c r="D19" s="33" t="s">
        <v>0</v>
      </c>
      <c r="I19" s="29"/>
      <c r="M19" s="45"/>
    </row>
    <row r="20" spans="2:14" ht="13.5" thickBot="1">
      <c r="B20" s="36"/>
      <c r="C20" s="41"/>
      <c r="D20" s="33"/>
      <c r="I20" s="29"/>
      <c r="J20" s="50"/>
      <c r="M20" s="44">
        <f>(B19*B25*B29)*(B22*52)</f>
        <v>0</v>
      </c>
      <c r="N20" s="28" t="s">
        <v>3</v>
      </c>
    </row>
    <row r="21" spans="2:13" ht="13.5" thickBot="1">
      <c r="B21" s="36"/>
      <c r="C21" s="41"/>
      <c r="D21" s="33"/>
      <c r="I21" s="29"/>
      <c r="J21" s="50"/>
      <c r="M21" s="45"/>
    </row>
    <row r="22" spans="2:14" ht="13.5" customHeight="1" thickBot="1">
      <c r="B22" s="64"/>
      <c r="C22" s="34" t="s">
        <v>23</v>
      </c>
      <c r="D22" s="51" t="s">
        <v>39</v>
      </c>
      <c r="E22" s="52"/>
      <c r="F22" s="52"/>
      <c r="G22" s="52"/>
      <c r="H22" s="52"/>
      <c r="I22" s="53"/>
      <c r="J22" s="50"/>
      <c r="M22" s="46">
        <f>(M20*Assumptions!C15)*Assumptions!C11</f>
        <v>0</v>
      </c>
      <c r="N22" s="28" t="s">
        <v>31</v>
      </c>
    </row>
    <row r="23" spans="4:13" ht="13.5" customHeight="1" thickBot="1">
      <c r="D23" s="52"/>
      <c r="E23" s="52"/>
      <c r="F23" s="52"/>
      <c r="G23" s="52"/>
      <c r="H23" s="52"/>
      <c r="I23" s="53"/>
      <c r="J23" s="50"/>
      <c r="M23" s="45"/>
    </row>
    <row r="24" spans="9:14" ht="13.5" thickBot="1">
      <c r="I24" s="29"/>
      <c r="M24" s="46">
        <f>M20*(Assumptions!C13+Assumptions!C14)</f>
        <v>0</v>
      </c>
      <c r="N24" s="28" t="s">
        <v>33</v>
      </c>
    </row>
    <row r="25" spans="2:13" ht="13.5" thickBot="1">
      <c r="B25" s="64"/>
      <c r="C25" s="34" t="s">
        <v>26</v>
      </c>
      <c r="D25" s="51" t="s">
        <v>38</v>
      </c>
      <c r="E25" s="55"/>
      <c r="F25" s="55"/>
      <c r="G25" s="55"/>
      <c r="H25" s="55"/>
      <c r="I25" s="49"/>
      <c r="M25" s="45"/>
    </row>
    <row r="26" spans="4:13" ht="13.5" thickBot="1">
      <c r="D26" s="55"/>
      <c r="E26" s="40" t="s">
        <v>36</v>
      </c>
      <c r="F26" s="55"/>
      <c r="G26" s="55"/>
      <c r="H26" s="55"/>
      <c r="I26" s="49"/>
      <c r="J26" s="39"/>
      <c r="K26" s="33" t="s">
        <v>8</v>
      </c>
      <c r="M26" s="54"/>
    </row>
    <row r="27" spans="9:14" ht="13.5" thickBot="1">
      <c r="I27" s="29"/>
      <c r="J27" s="39"/>
      <c r="M27" s="46" t="e">
        <f>M22*Assumptions!I24+M24*Assumptions!I24</f>
        <v>#N/A</v>
      </c>
      <c r="N27" s="28" t="s">
        <v>6</v>
      </c>
    </row>
    <row r="28" spans="9:13" ht="13.5" thickBot="1">
      <c r="I28" s="29"/>
      <c r="J28" s="39"/>
      <c r="M28" s="45"/>
    </row>
    <row r="29" spans="2:13" ht="13.5" thickBot="1">
      <c r="B29" s="64"/>
      <c r="C29" s="34" t="s">
        <v>37</v>
      </c>
      <c r="D29" s="51" t="s">
        <v>30</v>
      </c>
      <c r="E29" s="55"/>
      <c r="F29" s="55"/>
      <c r="G29" s="55"/>
      <c r="H29" s="55"/>
      <c r="I29" s="49"/>
      <c r="M29" s="45"/>
    </row>
    <row r="30" spans="3:13" ht="12.75">
      <c r="C30" s="41"/>
      <c r="D30" s="55"/>
      <c r="E30" s="55"/>
      <c r="F30" s="55"/>
      <c r="G30" s="55"/>
      <c r="H30" s="55"/>
      <c r="I30" s="49"/>
      <c r="M30" s="45"/>
    </row>
    <row r="31" spans="9:13" ht="12.75">
      <c r="I31" s="29"/>
      <c r="K31" s="31" t="s">
        <v>21</v>
      </c>
      <c r="M31" s="45"/>
    </row>
    <row r="32" spans="9:13" ht="13.5" thickBot="1">
      <c r="I32" s="29"/>
      <c r="M32" s="45"/>
    </row>
    <row r="33" spans="9:14" ht="13.5" thickBot="1">
      <c r="I33" s="29"/>
      <c r="M33" s="44">
        <f>IF(AND(B13&gt;0,B29&gt;0),M7-M20,"")</f>
      </c>
      <c r="N33" s="28" t="s">
        <v>9</v>
      </c>
    </row>
    <row r="34" spans="2:13" ht="13.5" thickBot="1">
      <c r="B34" s="60" t="s">
        <v>112</v>
      </c>
      <c r="I34" s="29"/>
      <c r="M34" s="45"/>
    </row>
    <row r="35" spans="2:14" ht="13.5" customHeight="1" thickBot="1">
      <c r="B35" s="71" t="s">
        <v>111</v>
      </c>
      <c r="C35" s="71"/>
      <c r="D35" s="71"/>
      <c r="E35" s="71"/>
      <c r="F35" s="71"/>
      <c r="G35" s="71"/>
      <c r="H35" s="71"/>
      <c r="I35" s="29"/>
      <c r="K35" s="36"/>
      <c r="M35" s="44">
        <f>IF(AND(B13&gt;0,B29&gt;0),M9-M22,"")</f>
      </c>
      <c r="N35" s="28" t="s">
        <v>32</v>
      </c>
    </row>
    <row r="36" spans="2:13" ht="13.5" thickBot="1">
      <c r="B36" s="71"/>
      <c r="C36" s="71"/>
      <c r="D36" s="71"/>
      <c r="E36" s="71"/>
      <c r="F36" s="71"/>
      <c r="G36" s="71"/>
      <c r="H36" s="71"/>
      <c r="I36" s="29"/>
      <c r="K36" s="36"/>
      <c r="M36" s="56"/>
    </row>
    <row r="37" spans="2:14" ht="13.5" thickBot="1">
      <c r="B37" s="71"/>
      <c r="C37" s="71"/>
      <c r="D37" s="71"/>
      <c r="E37" s="71"/>
      <c r="F37" s="71"/>
      <c r="G37" s="71"/>
      <c r="H37" s="71"/>
      <c r="I37" s="29"/>
      <c r="M37" s="44">
        <f>IF(AND(B13&gt;0,B29&gt;0),M11-M24,"")</f>
      </c>
      <c r="N37" s="28" t="s">
        <v>33</v>
      </c>
    </row>
    <row r="38" spans="2:13" ht="13.5" thickBot="1">
      <c r="B38" s="71"/>
      <c r="C38" s="71"/>
      <c r="D38" s="71"/>
      <c r="E38" s="71"/>
      <c r="F38" s="71"/>
      <c r="G38" s="71"/>
      <c r="H38" s="71"/>
      <c r="I38" s="29"/>
      <c r="M38" s="45"/>
    </row>
    <row r="39" spans="2:14" ht="12.75" customHeight="1" thickBot="1">
      <c r="B39" s="71"/>
      <c r="C39" s="71"/>
      <c r="D39" s="71"/>
      <c r="E39" s="71"/>
      <c r="F39" s="71"/>
      <c r="G39" s="71"/>
      <c r="H39" s="71"/>
      <c r="I39" s="29"/>
      <c r="M39" s="44">
        <f>IF(AND(B13&gt;0,B29&gt;0),M14-M27,"")</f>
      </c>
      <c r="N39" s="28" t="s">
        <v>18</v>
      </c>
    </row>
    <row r="40" spans="2:10" ht="12.75" customHeight="1">
      <c r="B40" s="61"/>
      <c r="C40" s="61"/>
      <c r="D40" s="61"/>
      <c r="E40" s="61"/>
      <c r="F40" s="61"/>
      <c r="G40" s="61"/>
      <c r="H40" s="61"/>
      <c r="I40" s="29"/>
      <c r="J40" s="50"/>
    </row>
    <row r="41" spans="2:17" ht="34.5" customHeight="1">
      <c r="B41" s="66" t="s">
        <v>116</v>
      </c>
      <c r="I41" s="29"/>
      <c r="J41" s="50"/>
      <c r="K41" s="70" t="s">
        <v>96</v>
      </c>
      <c r="L41" s="70"/>
      <c r="M41" s="70"/>
      <c r="N41" s="70"/>
      <c r="O41" s="70"/>
      <c r="P41" s="70"/>
      <c r="Q41" s="70"/>
    </row>
    <row r="42" spans="2:18" ht="33" customHeight="1">
      <c r="B42" s="65" t="s">
        <v>117</v>
      </c>
      <c r="I42" s="29"/>
      <c r="J42" s="50"/>
      <c r="K42" s="70"/>
      <c r="L42" s="70"/>
      <c r="M42" s="70"/>
      <c r="N42" s="70"/>
      <c r="O42" s="70"/>
      <c r="P42" s="70"/>
      <c r="Q42" s="70"/>
      <c r="R42" s="39"/>
    </row>
    <row r="43" spans="9:18" ht="12.75">
      <c r="I43" s="29"/>
      <c r="K43" s="39"/>
      <c r="L43" s="39"/>
      <c r="M43" s="39"/>
      <c r="N43" s="39"/>
      <c r="O43" s="39"/>
      <c r="P43" s="39"/>
      <c r="Q43" s="39"/>
      <c r="R43" s="39"/>
    </row>
    <row r="44" spans="9:18" ht="12.75">
      <c r="I44" s="29"/>
      <c r="K44" s="39"/>
      <c r="L44" s="39"/>
      <c r="M44" s="39"/>
      <c r="N44" s="39"/>
      <c r="O44" s="39"/>
      <c r="P44" s="39"/>
      <c r="Q44" s="39"/>
      <c r="R44" s="39"/>
    </row>
    <row r="45" spans="9:18" ht="12.75">
      <c r="I45" s="29"/>
      <c r="R45" s="39"/>
    </row>
    <row r="46" spans="9:18" ht="12.75">
      <c r="I46" s="29"/>
      <c r="K46" s="39"/>
      <c r="L46" s="39"/>
      <c r="M46" s="39"/>
      <c r="N46" s="39"/>
      <c r="O46" s="39"/>
      <c r="P46" s="39"/>
      <c r="Q46" s="39"/>
      <c r="R46" s="39"/>
    </row>
    <row r="47" ht="12.75">
      <c r="I47" s="29"/>
    </row>
    <row r="48" ht="12.75">
      <c r="I48" s="29"/>
    </row>
    <row r="49" ht="12.75">
      <c r="I49" s="29"/>
    </row>
    <row r="50" ht="12.75">
      <c r="I50" s="29"/>
    </row>
    <row r="51" ht="12.75">
      <c r="I51" s="29"/>
    </row>
    <row r="52" ht="12.75">
      <c r="I52" s="29"/>
    </row>
    <row r="53" ht="12.75">
      <c r="I53" s="29"/>
    </row>
    <row r="54" ht="12.75">
      <c r="I54" s="29"/>
    </row>
    <row r="55" ht="12.75">
      <c r="I55" s="29"/>
    </row>
    <row r="56" ht="12.75">
      <c r="I56" s="29"/>
    </row>
    <row r="57" ht="12.75">
      <c r="I57" s="29"/>
    </row>
    <row r="58" ht="12.75">
      <c r="I58" s="29"/>
    </row>
    <row r="59" ht="12.75">
      <c r="I59" s="29"/>
    </row>
    <row r="60" ht="12.75">
      <c r="I60" s="29"/>
    </row>
    <row r="61" ht="12.75">
      <c r="I61" s="29"/>
    </row>
    <row r="62" ht="12.75">
      <c r="I62" s="29"/>
    </row>
    <row r="63" ht="12.75">
      <c r="I63" s="29"/>
    </row>
    <row r="64" ht="12.75">
      <c r="I64" s="29"/>
    </row>
    <row r="66" ht="12.75" customHeight="1"/>
    <row r="70" spans="2:9" ht="12.75">
      <c r="B70" s="39"/>
      <c r="C70" s="39"/>
      <c r="D70" s="39"/>
      <c r="E70" s="39"/>
      <c r="F70" s="39"/>
      <c r="G70" s="39"/>
      <c r="H70" s="39"/>
      <c r="I70" s="39"/>
    </row>
    <row r="81" ht="12" customHeight="1"/>
  </sheetData>
  <sheetProtection password="EBAF" sheet="1" objects="1" scenarios="1"/>
  <mergeCells count="3">
    <mergeCell ref="E14:H17"/>
    <mergeCell ref="K41:Q42"/>
    <mergeCell ref="B35:H39"/>
  </mergeCells>
  <dataValidations count="3">
    <dataValidation type="list" allowBlank="1" showInputMessage="1" showErrorMessage="1" sqref="F10">
      <formula1>state</formula1>
    </dataValidation>
    <dataValidation type="list" allowBlank="1" showInputMessage="1" sqref="B29">
      <formula1>efficient</formula1>
    </dataValidation>
    <dataValidation type="list" allowBlank="1" showInputMessage="1" sqref="B13">
      <formula1>conventional</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1:R116"/>
  <sheetViews>
    <sheetView workbookViewId="0" topLeftCell="A1">
      <selection activeCell="D56" sqref="D56"/>
    </sheetView>
  </sheetViews>
  <sheetFormatPr defaultColWidth="9.140625" defaultRowHeight="12.75"/>
  <cols>
    <col min="1" max="1" width="2.57421875" style="28" customWidth="1"/>
    <col min="2" max="2" width="9.140625" style="28" customWidth="1"/>
    <col min="3" max="3" width="5.28125" style="28" customWidth="1"/>
    <col min="4" max="7" width="9.140625" style="28" customWidth="1"/>
    <col min="8" max="8" width="17.00390625" style="28" customWidth="1"/>
    <col min="9" max="9" width="16.8515625" style="28" customWidth="1"/>
    <col min="10" max="10" width="9.140625" style="28" customWidth="1"/>
    <col min="11" max="11" width="3.7109375" style="28" customWidth="1"/>
    <col min="12" max="12" width="11.421875" style="28" customWidth="1"/>
    <col min="13" max="13" width="9.140625" style="28" customWidth="1"/>
    <col min="14" max="14" width="11.8515625" style="28" customWidth="1"/>
    <col min="15" max="16384" width="9.140625" style="28" customWidth="1"/>
  </cols>
  <sheetData>
    <row r="1" ht="27" customHeight="1">
      <c r="J1" s="29"/>
    </row>
    <row r="2" spans="10:12" ht="22.5" customHeight="1">
      <c r="J2" s="29"/>
      <c r="L2" s="30" t="s">
        <v>109</v>
      </c>
    </row>
    <row r="3" spans="10:12" ht="24" customHeight="1">
      <c r="J3" s="29"/>
      <c r="L3" s="31" t="s">
        <v>5</v>
      </c>
    </row>
    <row r="4" spans="2:10" ht="24" customHeight="1" thickBot="1">
      <c r="B4" s="30" t="s">
        <v>118</v>
      </c>
      <c r="J4" s="29"/>
    </row>
    <row r="5" spans="3:15" ht="18.75" thickBot="1">
      <c r="C5" s="27" t="s">
        <v>114</v>
      </c>
      <c r="J5" s="29"/>
      <c r="N5" s="57">
        <f>(B9*B15*B21)*(B18*52)</f>
        <v>0</v>
      </c>
      <c r="O5" s="28" t="s">
        <v>4</v>
      </c>
    </row>
    <row r="6" spans="2:10" ht="13.5" thickBot="1">
      <c r="B6" s="40" t="s">
        <v>110</v>
      </c>
      <c r="J6" s="29"/>
    </row>
    <row r="7" spans="10:15" ht="13.5" thickBot="1">
      <c r="J7" s="29"/>
      <c r="N7" s="58">
        <f>(N5*Assumptions!C15)*Assumptions!C12</f>
        <v>0</v>
      </c>
      <c r="O7" s="28" t="s">
        <v>40</v>
      </c>
    </row>
    <row r="8" spans="10:14" ht="13.5" thickBot="1">
      <c r="J8" s="29"/>
      <c r="N8" s="32"/>
    </row>
    <row r="9" spans="2:15" ht="13.5" thickBot="1">
      <c r="B9" s="63"/>
      <c r="C9" s="34" t="s">
        <v>1</v>
      </c>
      <c r="D9" s="33" t="s">
        <v>25</v>
      </c>
      <c r="J9" s="29"/>
      <c r="N9" s="58">
        <f>N5*(Assumptions!C13+Assumptions!C14)</f>
        <v>0</v>
      </c>
      <c r="O9" s="28" t="s">
        <v>33</v>
      </c>
    </row>
    <row r="10" spans="3:10" ht="14.25" customHeight="1">
      <c r="C10" s="33"/>
      <c r="E10" s="72" t="s">
        <v>27</v>
      </c>
      <c r="F10" s="72"/>
      <c r="G10" s="72"/>
      <c r="H10" s="72"/>
      <c r="I10" s="35"/>
      <c r="J10" s="29"/>
    </row>
    <row r="11" spans="3:12" ht="10.5" customHeight="1" thickBot="1">
      <c r="C11" s="33"/>
      <c r="E11" s="72"/>
      <c r="F11" s="72"/>
      <c r="G11" s="72"/>
      <c r="H11" s="72"/>
      <c r="I11" s="35"/>
      <c r="J11" s="29"/>
      <c r="L11" s="33" t="s">
        <v>7</v>
      </c>
    </row>
    <row r="12" spans="3:15" ht="12" customHeight="1" thickBot="1">
      <c r="C12" s="33"/>
      <c r="E12" s="72"/>
      <c r="F12" s="72"/>
      <c r="G12" s="72"/>
      <c r="H12" s="72"/>
      <c r="I12" s="35"/>
      <c r="J12" s="29"/>
      <c r="N12" s="59">
        <f>(N7*Assumptions!C10)+(N9*Assumptions!C9)</f>
        <v>0</v>
      </c>
      <c r="O12" s="28" t="s">
        <v>6</v>
      </c>
    </row>
    <row r="13" spans="3:10" ht="12.75">
      <c r="C13" s="33"/>
      <c r="E13" s="72"/>
      <c r="F13" s="72"/>
      <c r="G13" s="72"/>
      <c r="H13" s="72"/>
      <c r="I13" s="35"/>
      <c r="J13" s="29"/>
    </row>
    <row r="14" spans="3:10" ht="13.5" thickBot="1">
      <c r="C14" s="33"/>
      <c r="J14" s="29"/>
    </row>
    <row r="15" spans="2:10" ht="13.5" customHeight="1" thickBot="1">
      <c r="B15" s="63"/>
      <c r="C15" s="34" t="s">
        <v>2</v>
      </c>
      <c r="D15" s="33" t="s">
        <v>0</v>
      </c>
      <c r="J15" s="29"/>
    </row>
    <row r="16" spans="2:12" ht="12.75">
      <c r="B16" s="36"/>
      <c r="C16" s="34"/>
      <c r="D16" s="33"/>
      <c r="J16" s="29"/>
      <c r="L16" s="31" t="s">
        <v>24</v>
      </c>
    </row>
    <row r="17" spans="2:10" ht="13.5" thickBot="1">
      <c r="B17" s="36"/>
      <c r="C17" s="34"/>
      <c r="D17" s="33"/>
      <c r="J17" s="29"/>
    </row>
    <row r="18" spans="2:15" ht="13.5" thickBot="1">
      <c r="B18" s="63"/>
      <c r="C18" s="34" t="s">
        <v>23</v>
      </c>
      <c r="D18" s="37" t="s">
        <v>39</v>
      </c>
      <c r="E18" s="38"/>
      <c r="F18" s="38"/>
      <c r="G18" s="38"/>
      <c r="H18" s="38"/>
      <c r="I18" s="38"/>
      <c r="J18" s="29"/>
      <c r="N18" s="57">
        <f>(B15*B21*B25)*(B18*52)</f>
        <v>0</v>
      </c>
      <c r="O18" s="28" t="s">
        <v>3</v>
      </c>
    </row>
    <row r="19" spans="3:10" ht="13.5" customHeight="1" thickBot="1">
      <c r="C19" s="33"/>
      <c r="D19" s="38"/>
      <c r="E19" s="38"/>
      <c r="F19" s="38"/>
      <c r="G19" s="38"/>
      <c r="H19" s="38"/>
      <c r="I19" s="38"/>
      <c r="J19" s="29"/>
    </row>
    <row r="20" spans="3:15" ht="13.5" thickBot="1">
      <c r="C20" s="33"/>
      <c r="J20" s="29"/>
      <c r="N20" s="58">
        <f>(N18*Assumptions!C15)*Assumptions!C12</f>
        <v>0</v>
      </c>
      <c r="O20" s="28" t="s">
        <v>40</v>
      </c>
    </row>
    <row r="21" spans="2:10" ht="13.5" thickBot="1">
      <c r="B21" s="63"/>
      <c r="C21" s="34" t="s">
        <v>26</v>
      </c>
      <c r="D21" s="37" t="s">
        <v>38</v>
      </c>
      <c r="E21" s="39"/>
      <c r="F21" s="39"/>
      <c r="G21" s="39"/>
      <c r="H21" s="39"/>
      <c r="I21" s="39"/>
      <c r="J21" s="29"/>
    </row>
    <row r="22" spans="3:15" ht="13.5" thickBot="1">
      <c r="C22" s="33"/>
      <c r="D22" s="39"/>
      <c r="E22" s="40" t="s">
        <v>36</v>
      </c>
      <c r="F22" s="39"/>
      <c r="G22" s="39"/>
      <c r="H22" s="39"/>
      <c r="I22" s="39"/>
      <c r="J22" s="29"/>
      <c r="N22" s="59">
        <f>N18*(Assumptions!C13+Assumptions!C14)</f>
        <v>0</v>
      </c>
      <c r="O22" s="28" t="s">
        <v>33</v>
      </c>
    </row>
    <row r="23" spans="3:10" ht="12.75">
      <c r="C23" s="33"/>
      <c r="J23" s="29"/>
    </row>
    <row r="24" spans="3:12" ht="13.5" thickBot="1">
      <c r="C24" s="33"/>
      <c r="J24" s="29"/>
      <c r="L24" s="33" t="s">
        <v>8</v>
      </c>
    </row>
    <row r="25" spans="2:15" ht="13.5" thickBot="1">
      <c r="B25" s="63"/>
      <c r="C25" s="34" t="s">
        <v>37</v>
      </c>
      <c r="D25" s="37" t="s">
        <v>30</v>
      </c>
      <c r="E25" s="39"/>
      <c r="F25" s="39"/>
      <c r="G25" s="39"/>
      <c r="H25" s="39"/>
      <c r="I25" s="39"/>
      <c r="J25" s="29"/>
      <c r="N25" s="59">
        <f>(N20*Assumptions!C10)+(N22*Assumptions!C9)</f>
        <v>0</v>
      </c>
      <c r="O25" s="28" t="s">
        <v>6</v>
      </c>
    </row>
    <row r="26" spans="3:10" ht="12.75">
      <c r="C26" s="41"/>
      <c r="D26" s="39"/>
      <c r="E26" s="39"/>
      <c r="F26" s="39"/>
      <c r="G26" s="39"/>
      <c r="H26" s="39"/>
      <c r="I26" s="39"/>
      <c r="J26" s="29"/>
    </row>
    <row r="27" spans="3:10" ht="12.75">
      <c r="C27" s="41"/>
      <c r="D27" s="39"/>
      <c r="E27" s="39"/>
      <c r="F27" s="39"/>
      <c r="G27" s="39"/>
      <c r="H27" s="39"/>
      <c r="I27" s="39"/>
      <c r="J27" s="29"/>
    </row>
    <row r="28" ht="12.75">
      <c r="J28" s="29"/>
    </row>
    <row r="29" spans="10:12" ht="12.75">
      <c r="J29" s="29"/>
      <c r="L29" s="31" t="s">
        <v>21</v>
      </c>
    </row>
    <row r="30" spans="3:10" ht="13.5" thickBot="1">
      <c r="C30" s="41"/>
      <c r="J30" s="29"/>
    </row>
    <row r="31" spans="2:15" ht="13.5" customHeight="1" thickBot="1">
      <c r="B31" s="60" t="s">
        <v>112</v>
      </c>
      <c r="J31" s="29"/>
      <c r="N31" s="57">
        <f>IF(AND(B9&gt;0,B25&gt;0),N5-N18,"")</f>
      </c>
      <c r="O31" s="28" t="s">
        <v>9</v>
      </c>
    </row>
    <row r="32" spans="2:10" ht="19.5" customHeight="1" thickBot="1">
      <c r="B32" s="71" t="s">
        <v>111</v>
      </c>
      <c r="C32" s="71"/>
      <c r="D32" s="71"/>
      <c r="E32" s="71"/>
      <c r="F32" s="71"/>
      <c r="G32" s="71"/>
      <c r="H32" s="71"/>
      <c r="J32" s="29"/>
    </row>
    <row r="33" spans="2:15" ht="13.5" thickBot="1">
      <c r="B33" s="71"/>
      <c r="C33" s="71"/>
      <c r="D33" s="71"/>
      <c r="E33" s="71"/>
      <c r="F33" s="71"/>
      <c r="G33" s="71"/>
      <c r="H33" s="71"/>
      <c r="J33" s="29"/>
      <c r="N33" s="57">
        <f>IF(AND(B9&gt;0,B25&gt;0),N7-N20,"")</f>
      </c>
      <c r="O33" s="28" t="s">
        <v>40</v>
      </c>
    </row>
    <row r="34" spans="2:14" ht="13.5" thickBot="1">
      <c r="B34" s="71"/>
      <c r="C34" s="71"/>
      <c r="D34" s="71"/>
      <c r="E34" s="71"/>
      <c r="F34" s="71"/>
      <c r="G34" s="71"/>
      <c r="H34" s="71"/>
      <c r="J34" s="29"/>
      <c r="N34" s="42"/>
    </row>
    <row r="35" spans="2:15" ht="13.5" thickBot="1">
      <c r="B35" s="71"/>
      <c r="C35" s="71"/>
      <c r="D35" s="71"/>
      <c r="E35" s="71"/>
      <c r="F35" s="71"/>
      <c r="G35" s="71"/>
      <c r="H35" s="71"/>
      <c r="J35" s="29"/>
      <c r="N35" s="57">
        <f>IF(AND(B9&gt;0,B25&gt;0),N9-N22,"")</f>
      </c>
      <c r="O35" s="28" t="s">
        <v>33</v>
      </c>
    </row>
    <row r="36" spans="2:10" ht="13.5" thickBot="1">
      <c r="B36" s="71"/>
      <c r="C36" s="71"/>
      <c r="D36" s="71"/>
      <c r="E36" s="71"/>
      <c r="F36" s="71"/>
      <c r="G36" s="71"/>
      <c r="H36" s="71"/>
      <c r="J36" s="29"/>
    </row>
    <row r="37" spans="9:15" ht="13.5" thickBot="1">
      <c r="I37" s="62"/>
      <c r="J37" s="29"/>
      <c r="N37" s="57">
        <f>IF(AND(B9&gt;0,B25&gt;0),N12-N25,"")</f>
      </c>
      <c r="O37" s="28" t="s">
        <v>18</v>
      </c>
    </row>
    <row r="38" ht="12.75">
      <c r="J38" s="29"/>
    </row>
    <row r="39" spans="10:17" ht="12.75">
      <c r="J39" s="29"/>
      <c r="L39" s="70" t="s">
        <v>96</v>
      </c>
      <c r="M39" s="70"/>
      <c r="N39" s="70"/>
      <c r="O39" s="70"/>
      <c r="P39" s="70"/>
      <c r="Q39" s="70"/>
    </row>
    <row r="40" spans="10:18" ht="12.75" customHeight="1">
      <c r="J40" s="29"/>
      <c r="L40" s="70"/>
      <c r="M40" s="70"/>
      <c r="N40" s="70"/>
      <c r="O40" s="70"/>
      <c r="P40" s="70"/>
      <c r="Q40" s="70"/>
      <c r="R40" s="39"/>
    </row>
    <row r="41" spans="2:18" ht="12.75">
      <c r="B41" s="28" t="s">
        <v>115</v>
      </c>
      <c r="J41" s="29"/>
      <c r="L41" s="70"/>
      <c r="M41" s="70"/>
      <c r="N41" s="70"/>
      <c r="O41" s="70"/>
      <c r="P41" s="70"/>
      <c r="Q41" s="70"/>
      <c r="R41" s="39"/>
    </row>
    <row r="42" spans="10:18" ht="28.5" customHeight="1">
      <c r="J42" s="29"/>
      <c r="L42" s="70"/>
      <c r="M42" s="70"/>
      <c r="N42" s="70"/>
      <c r="O42" s="70"/>
      <c r="P42" s="70"/>
      <c r="Q42" s="70"/>
      <c r="R42" s="39"/>
    </row>
    <row r="43" spans="10:18" ht="12.75">
      <c r="J43" s="29"/>
      <c r="L43" s="39"/>
      <c r="M43" s="39"/>
      <c r="N43" s="39"/>
      <c r="O43" s="39"/>
      <c r="P43" s="39"/>
      <c r="Q43" s="39"/>
      <c r="R43" s="39"/>
    </row>
    <row r="44" ht="12.75">
      <c r="J44" s="29"/>
    </row>
    <row r="45" ht="12.75">
      <c r="J45" s="29"/>
    </row>
    <row r="46" ht="12.75">
      <c r="J46" s="29"/>
    </row>
    <row r="47" ht="12.75">
      <c r="J47" s="29"/>
    </row>
    <row r="48" ht="12.75">
      <c r="J48" s="29"/>
    </row>
    <row r="49" ht="12.75">
      <c r="J49" s="29"/>
    </row>
    <row r="50" ht="12.75">
      <c r="J50" s="29"/>
    </row>
    <row r="51" ht="12.75">
      <c r="J51" s="29"/>
    </row>
    <row r="52" ht="12.75">
      <c r="J52" s="29"/>
    </row>
    <row r="53" ht="12.75">
      <c r="J53" s="29"/>
    </row>
    <row r="54" ht="12.75">
      <c r="J54" s="29"/>
    </row>
    <row r="55" ht="12.75">
      <c r="J55" s="29"/>
    </row>
    <row r="56" ht="12.75">
      <c r="J56" s="29"/>
    </row>
    <row r="57" ht="12.75">
      <c r="J57" s="29"/>
    </row>
    <row r="58" ht="12.75">
      <c r="J58" s="29"/>
    </row>
    <row r="59" ht="12.75">
      <c r="J59" s="29"/>
    </row>
    <row r="60" ht="12.75">
      <c r="J60" s="29"/>
    </row>
    <row r="61" spans="2:10" ht="12.75" customHeight="1">
      <c r="B61" s="39"/>
      <c r="C61" s="39"/>
      <c r="D61" s="39"/>
      <c r="E61" s="39"/>
      <c r="F61" s="39"/>
      <c r="G61" s="39"/>
      <c r="H61" s="39"/>
      <c r="I61" s="39"/>
      <c r="J61" s="29"/>
    </row>
    <row r="62" spans="2:10" ht="12.75">
      <c r="B62" s="39"/>
      <c r="C62" s="39"/>
      <c r="D62" s="39"/>
      <c r="E62" s="39"/>
      <c r="F62" s="39"/>
      <c r="G62" s="39"/>
      <c r="H62" s="39"/>
      <c r="I62" s="39"/>
      <c r="J62" s="29"/>
    </row>
    <row r="63" spans="2:10" ht="12.75">
      <c r="B63" s="39"/>
      <c r="C63" s="39"/>
      <c r="D63" s="39"/>
      <c r="E63" s="39"/>
      <c r="F63" s="39"/>
      <c r="G63" s="39"/>
      <c r="H63" s="39"/>
      <c r="I63" s="39"/>
      <c r="J63" s="29"/>
    </row>
    <row r="64" spans="2:10" ht="12.75">
      <c r="B64" s="43"/>
      <c r="C64" s="39"/>
      <c r="D64" s="39"/>
      <c r="E64" s="39"/>
      <c r="F64" s="39"/>
      <c r="G64" s="39"/>
      <c r="H64" s="39"/>
      <c r="I64" s="39"/>
      <c r="J64" s="29"/>
    </row>
    <row r="65" spans="7:10" ht="12.75">
      <c r="G65" s="33"/>
      <c r="J65" s="29"/>
    </row>
    <row r="66" ht="12.75">
      <c r="J66" s="29"/>
    </row>
    <row r="67" ht="12.75">
      <c r="J67" s="29"/>
    </row>
    <row r="68" ht="12.75">
      <c r="J68" s="29"/>
    </row>
    <row r="69" ht="12.75">
      <c r="J69" s="29"/>
    </row>
    <row r="70" ht="12.75">
      <c r="J70" s="29"/>
    </row>
    <row r="71" ht="12.75">
      <c r="J71" s="29"/>
    </row>
    <row r="72" ht="12.75">
      <c r="J72" s="29"/>
    </row>
    <row r="73" ht="12.75">
      <c r="J73" s="29"/>
    </row>
    <row r="74" ht="12.75">
      <c r="J74" s="29"/>
    </row>
    <row r="75" ht="12.75">
      <c r="J75" s="29"/>
    </row>
    <row r="76" ht="12.75">
      <c r="J76" s="29"/>
    </row>
    <row r="77" ht="12.75">
      <c r="J77" s="29"/>
    </row>
    <row r="78" ht="12.75">
      <c r="J78" s="29"/>
    </row>
    <row r="79" ht="12.75">
      <c r="J79" s="29"/>
    </row>
    <row r="80" ht="12.75">
      <c r="J80" s="29"/>
    </row>
    <row r="81" ht="12.75">
      <c r="J81" s="29"/>
    </row>
    <row r="82" ht="12.75">
      <c r="J82" s="29"/>
    </row>
    <row r="83" ht="12.75">
      <c r="J83" s="29"/>
    </row>
    <row r="84" ht="12.75">
      <c r="J84" s="29"/>
    </row>
    <row r="85" ht="12.75">
      <c r="J85" s="29"/>
    </row>
    <row r="86" ht="12.75">
      <c r="J86" s="29"/>
    </row>
    <row r="87" ht="12.75">
      <c r="J87" s="29"/>
    </row>
    <row r="88" ht="12.75">
      <c r="J88" s="29"/>
    </row>
    <row r="89" ht="12.75">
      <c r="J89" s="29"/>
    </row>
    <row r="90" ht="12.75">
      <c r="J90" s="29"/>
    </row>
    <row r="91" ht="12.75">
      <c r="J91" s="29"/>
    </row>
    <row r="92" ht="12.75">
      <c r="J92" s="29"/>
    </row>
    <row r="93" ht="12.75">
      <c r="J93" s="29"/>
    </row>
    <row r="94" ht="12.75">
      <c r="J94" s="29"/>
    </row>
    <row r="95" ht="12.75">
      <c r="J95" s="29"/>
    </row>
    <row r="96" ht="12.75">
      <c r="J96" s="29"/>
    </row>
    <row r="97" ht="12.75">
      <c r="J97" s="29"/>
    </row>
    <row r="98" ht="12.75">
      <c r="J98" s="29"/>
    </row>
    <row r="99" ht="12.75">
      <c r="J99" s="29"/>
    </row>
    <row r="100" ht="12.75">
      <c r="J100" s="29"/>
    </row>
    <row r="101" ht="12.75">
      <c r="J101" s="29"/>
    </row>
    <row r="102" ht="12.75">
      <c r="J102" s="29"/>
    </row>
    <row r="103" ht="12.75">
      <c r="J103" s="29"/>
    </row>
    <row r="104" ht="12.75">
      <c r="J104" s="29"/>
    </row>
    <row r="105" ht="12.75">
      <c r="J105" s="29"/>
    </row>
    <row r="106" ht="12.75">
      <c r="J106" s="29"/>
    </row>
    <row r="107" ht="12.75">
      <c r="J107" s="29"/>
    </row>
    <row r="108" ht="12.75">
      <c r="J108" s="29"/>
    </row>
    <row r="109" ht="12.75">
      <c r="J109" s="29"/>
    </row>
    <row r="110" ht="12.75">
      <c r="J110" s="29"/>
    </row>
    <row r="111" ht="12.75">
      <c r="J111" s="29"/>
    </row>
    <row r="112" ht="12.75">
      <c r="J112" s="29"/>
    </row>
    <row r="113" ht="12.75">
      <c r="J113" s="29"/>
    </row>
    <row r="114" ht="12.75">
      <c r="J114" s="29"/>
    </row>
    <row r="115" ht="12.75">
      <c r="J115" s="29"/>
    </row>
    <row r="116" ht="12.75">
      <c r="J116" s="29"/>
    </row>
  </sheetData>
  <sheetProtection password="EBAF" sheet="1" objects="1" scenarios="1"/>
  <mergeCells count="3">
    <mergeCell ref="L39:Q42"/>
    <mergeCell ref="B32:H36"/>
    <mergeCell ref="E10:H13"/>
  </mergeCells>
  <dataValidations count="2">
    <dataValidation type="list" allowBlank="1" showInputMessage="1" sqref="B9">
      <formula1>conventional</formula1>
    </dataValidation>
    <dataValidation type="list" allowBlank="1" showInputMessage="1" sqref="B25">
      <formula1>efficient</formula1>
    </dataValidation>
  </dataValidation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D81"/>
  <sheetViews>
    <sheetView workbookViewId="0" topLeftCell="A1">
      <selection activeCell="Q76" sqref="Q76"/>
    </sheetView>
  </sheetViews>
  <sheetFormatPr defaultColWidth="9.140625" defaultRowHeight="12.75"/>
  <cols>
    <col min="1" max="1" width="11.57421875" style="1" customWidth="1"/>
    <col min="2" max="2" width="9.140625" style="1" customWidth="1"/>
    <col min="3" max="3" width="11.8515625" style="1" customWidth="1"/>
    <col min="4" max="5" width="9.140625" style="1" customWidth="1"/>
    <col min="6" max="6" width="15.140625" style="1" customWidth="1"/>
    <col min="7" max="7" width="17.8515625" style="1" customWidth="1"/>
    <col min="8" max="8" width="9.140625" style="1" customWidth="1"/>
    <col min="9" max="9" width="6.421875" style="1" customWidth="1"/>
    <col min="10" max="16384" width="9.140625" style="1" customWidth="1"/>
  </cols>
  <sheetData>
    <row r="1" ht="12.75">
      <c r="A1" s="15"/>
    </row>
    <row r="2" ht="12.75">
      <c r="B2" s="3" t="s">
        <v>10</v>
      </c>
    </row>
    <row r="3" ht="13.5" customHeight="1">
      <c r="C3" s="1" t="s">
        <v>22</v>
      </c>
    </row>
    <row r="5" spans="3:4" ht="12.75">
      <c r="C5" s="17">
        <v>0.00265</v>
      </c>
      <c r="D5" s="18" t="s">
        <v>29</v>
      </c>
    </row>
    <row r="6" spans="3:4" ht="12.75">
      <c r="C6" s="17">
        <v>0.00307</v>
      </c>
      <c r="D6" s="18" t="s">
        <v>28</v>
      </c>
    </row>
    <row r="7" spans="3:4" ht="12.75">
      <c r="C7" s="19">
        <v>0.1024</v>
      </c>
      <c r="D7" s="18" t="s">
        <v>19</v>
      </c>
    </row>
    <row r="8" spans="3:4" ht="12.75">
      <c r="C8" s="19">
        <v>0.0143</v>
      </c>
      <c r="D8" s="18" t="s">
        <v>20</v>
      </c>
    </row>
    <row r="9" spans="3:4" ht="12.75">
      <c r="C9" s="20">
        <v>1.34</v>
      </c>
      <c r="D9" s="21" t="s">
        <v>11</v>
      </c>
    </row>
    <row r="10" spans="3:14" ht="12.75">
      <c r="C10" s="20">
        <v>0.12</v>
      </c>
      <c r="D10" s="21" t="s">
        <v>12</v>
      </c>
      <c r="H10" s="73"/>
      <c r="I10" s="73"/>
      <c r="J10" s="73"/>
      <c r="K10" s="73"/>
      <c r="L10" s="73"/>
      <c r="M10" s="73"/>
      <c r="N10" s="73"/>
    </row>
    <row r="11" spans="3:14" ht="12.75">
      <c r="C11" s="22">
        <v>0.2036</v>
      </c>
      <c r="D11" s="18" t="s">
        <v>15</v>
      </c>
      <c r="H11" s="73"/>
      <c r="I11" s="73"/>
      <c r="J11" s="73"/>
      <c r="K11" s="73"/>
      <c r="L11" s="73"/>
      <c r="M11" s="73"/>
      <c r="N11" s="73"/>
    </row>
    <row r="12" spans="3:14" ht="12.75">
      <c r="C12" s="1">
        <v>1.0117</v>
      </c>
      <c r="D12" s="18" t="s">
        <v>16</v>
      </c>
      <c r="H12" s="73"/>
      <c r="I12" s="73"/>
      <c r="J12" s="73"/>
      <c r="K12" s="73"/>
      <c r="L12" s="73"/>
      <c r="M12" s="73"/>
      <c r="N12" s="73"/>
    </row>
    <row r="13" spans="3:14" ht="12.75">
      <c r="C13" s="23">
        <v>0.0015</v>
      </c>
      <c r="D13" s="18" t="s">
        <v>13</v>
      </c>
      <c r="H13" s="73"/>
      <c r="I13" s="73"/>
      <c r="J13" s="73"/>
      <c r="K13" s="73"/>
      <c r="L13" s="73"/>
      <c r="M13" s="73"/>
      <c r="N13" s="73"/>
    </row>
    <row r="14" spans="3:9" ht="12.75">
      <c r="C14" s="1">
        <v>0.0018</v>
      </c>
      <c r="D14" s="18" t="s">
        <v>14</v>
      </c>
      <c r="I14" s="21"/>
    </row>
    <row r="15" spans="3:4" ht="12.75">
      <c r="C15" s="24">
        <v>0.731</v>
      </c>
      <c r="D15" s="21" t="s">
        <v>17</v>
      </c>
    </row>
    <row r="16" spans="3:15" ht="12.75">
      <c r="C16" s="24"/>
      <c r="D16" s="21"/>
      <c r="H16" s="74"/>
      <c r="I16" s="74"/>
      <c r="J16" s="74"/>
      <c r="K16" s="74"/>
      <c r="L16" s="74"/>
      <c r="M16" s="74"/>
      <c r="N16" s="74"/>
      <c r="O16" s="74"/>
    </row>
    <row r="17" spans="3:15" ht="12.75">
      <c r="C17" s="1" t="s">
        <v>34</v>
      </c>
      <c r="D17" s="18" t="s">
        <v>35</v>
      </c>
      <c r="H17" s="74"/>
      <c r="I17" s="74"/>
      <c r="J17" s="74"/>
      <c r="K17" s="74"/>
      <c r="L17" s="74"/>
      <c r="M17" s="74"/>
      <c r="N17" s="74"/>
      <c r="O17" s="74"/>
    </row>
    <row r="18" spans="8:15" ht="12.75">
      <c r="H18" s="74"/>
      <c r="I18" s="74"/>
      <c r="J18" s="74"/>
      <c r="K18" s="74"/>
      <c r="L18" s="74"/>
      <c r="M18" s="74"/>
      <c r="N18" s="74"/>
      <c r="O18" s="74"/>
    </row>
    <row r="20" spans="1:82" s="25" customFormat="1" ht="13.5" thickBo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row>
    <row r="22" spans="3:16" ht="12.75">
      <c r="C22" s="2" t="s">
        <v>97</v>
      </c>
      <c r="G22" s="3" t="s">
        <v>98</v>
      </c>
      <c r="K22" s="3" t="s">
        <v>99</v>
      </c>
      <c r="P22" s="3" t="s">
        <v>106</v>
      </c>
    </row>
    <row r="23" spans="2:12" ht="12.75">
      <c r="B23" s="4"/>
      <c r="C23" s="5" t="s">
        <v>94</v>
      </c>
      <c r="D23" s="5" t="s">
        <v>100</v>
      </c>
      <c r="E23" s="6"/>
      <c r="G23" s="1" t="s">
        <v>94</v>
      </c>
      <c r="H23" s="1" t="s">
        <v>95</v>
      </c>
      <c r="K23" s="1" t="s">
        <v>94</v>
      </c>
      <c r="L23" s="1" t="s">
        <v>101</v>
      </c>
    </row>
    <row r="24" spans="2:19" ht="12.75">
      <c r="B24" s="4"/>
      <c r="C24" s="5"/>
      <c r="D24" s="5"/>
      <c r="E24" s="7" t="e">
        <f>VLOOKUP(Electric!F10,C25:D76,2,FALSE)</f>
        <v>#N/A</v>
      </c>
      <c r="I24" s="8" t="e">
        <f>VLOOKUP(Electric!F10,G25:H76,2,FALSE)</f>
        <v>#N/A</v>
      </c>
      <c r="L24" s="9"/>
      <c r="M24" s="10" t="e">
        <f>VLOOKUP(Electric!F10,K25:L76,2,FALSE)</f>
        <v>#N/A</v>
      </c>
      <c r="Q24" s="1" t="s">
        <v>107</v>
      </c>
      <c r="S24" s="1" t="s">
        <v>108</v>
      </c>
    </row>
    <row r="25" spans="2:19" ht="12.75">
      <c r="B25" s="4"/>
      <c r="C25" s="1" t="s">
        <v>102</v>
      </c>
      <c r="D25" s="11">
        <v>0.1103</v>
      </c>
      <c r="E25" s="6"/>
      <c r="G25" s="12" t="s">
        <v>102</v>
      </c>
      <c r="H25" s="13">
        <v>1.36</v>
      </c>
      <c r="K25" s="12" t="s">
        <v>102</v>
      </c>
      <c r="L25" s="9">
        <v>2</v>
      </c>
      <c r="M25" s="9"/>
      <c r="Q25" s="1">
        <v>2</v>
      </c>
      <c r="S25" s="1">
        <v>1</v>
      </c>
    </row>
    <row r="26" spans="2:19" ht="12.75">
      <c r="B26" s="4"/>
      <c r="C26" s="5" t="s">
        <v>72</v>
      </c>
      <c r="D26" s="11">
        <v>0.1031</v>
      </c>
      <c r="E26" s="6"/>
      <c r="G26" s="12" t="s">
        <v>72</v>
      </c>
      <c r="H26" s="13">
        <v>1.298652</v>
      </c>
      <c r="K26" s="12" t="s">
        <v>72</v>
      </c>
      <c r="L26" s="9">
        <v>2.5</v>
      </c>
      <c r="M26" s="9"/>
      <c r="Q26" s="1">
        <v>2.2</v>
      </c>
      <c r="S26" s="1">
        <v>1.25</v>
      </c>
    </row>
    <row r="27" spans="2:19" ht="12.75">
      <c r="B27" s="4"/>
      <c r="C27" s="5" t="s">
        <v>91</v>
      </c>
      <c r="D27" s="11">
        <v>0.1725</v>
      </c>
      <c r="E27" s="6"/>
      <c r="G27" s="12" t="s">
        <v>91</v>
      </c>
      <c r="H27" s="13">
        <v>1.106484</v>
      </c>
      <c r="K27" s="12" t="s">
        <v>91</v>
      </c>
      <c r="L27" s="9">
        <v>0.27</v>
      </c>
      <c r="M27" s="9"/>
      <c r="Q27" s="1">
        <v>2.5</v>
      </c>
      <c r="S27" s="1">
        <v>1.5</v>
      </c>
    </row>
    <row r="28" spans="2:19" ht="12.75">
      <c r="B28" s="4"/>
      <c r="C28" s="5" t="s">
        <v>80</v>
      </c>
      <c r="D28" s="11">
        <v>0.0951</v>
      </c>
      <c r="E28" s="6"/>
      <c r="G28" s="12" t="s">
        <v>80</v>
      </c>
      <c r="H28" s="13">
        <v>1.218864</v>
      </c>
      <c r="K28" s="12" t="s">
        <v>80</v>
      </c>
      <c r="L28" s="9">
        <v>7.85</v>
      </c>
      <c r="M28" s="9"/>
      <c r="Q28" s="1">
        <v>3</v>
      </c>
      <c r="S28" s="1">
        <v>1.6</v>
      </c>
    </row>
    <row r="29" spans="2:19" ht="12.75">
      <c r="B29" s="4"/>
      <c r="C29" s="5" t="s">
        <v>76</v>
      </c>
      <c r="D29" s="11">
        <v>0.0894</v>
      </c>
      <c r="E29" s="6"/>
      <c r="G29" s="12" t="s">
        <v>76</v>
      </c>
      <c r="H29" s="13">
        <v>1.280254</v>
      </c>
      <c r="K29" s="12" t="s">
        <v>76</v>
      </c>
      <c r="L29" s="9">
        <v>0.26</v>
      </c>
      <c r="M29" s="9"/>
      <c r="Q29" s="1">
        <v>3.5</v>
      </c>
      <c r="S29" s="1">
        <v>1.75</v>
      </c>
    </row>
    <row r="30" spans="2:19" ht="12.75">
      <c r="B30" s="4"/>
      <c r="C30" s="5" t="s">
        <v>88</v>
      </c>
      <c r="D30" s="11">
        <v>0.1495</v>
      </c>
      <c r="E30" s="6"/>
      <c r="G30" s="12" t="s">
        <v>88</v>
      </c>
      <c r="H30" s="13">
        <v>0.7004</v>
      </c>
      <c r="K30" s="12" t="s">
        <v>88</v>
      </c>
      <c r="L30" s="9">
        <v>4.64</v>
      </c>
      <c r="M30" s="9"/>
      <c r="Q30" s="1">
        <v>4</v>
      </c>
      <c r="S30" s="1">
        <v>2</v>
      </c>
    </row>
    <row r="31" spans="2:19" ht="12.75">
      <c r="B31" s="4"/>
      <c r="C31" s="5" t="s">
        <v>81</v>
      </c>
      <c r="D31" s="11">
        <v>0.0925</v>
      </c>
      <c r="E31" s="6"/>
      <c r="G31" s="12" t="s">
        <v>81</v>
      </c>
      <c r="H31" s="13">
        <v>1.986085</v>
      </c>
      <c r="K31" s="12" t="s">
        <v>81</v>
      </c>
      <c r="L31" s="9">
        <v>1.2</v>
      </c>
      <c r="M31" s="9"/>
      <c r="Q31" s="1">
        <v>4.5</v>
      </c>
      <c r="S31" s="1">
        <v>2.5</v>
      </c>
    </row>
    <row r="32" spans="2:17" ht="12.75">
      <c r="B32" s="4"/>
      <c r="C32" s="5" t="s">
        <v>42</v>
      </c>
      <c r="D32" s="11">
        <v>0.1949</v>
      </c>
      <c r="E32" s="6"/>
      <c r="G32" s="12" t="s">
        <v>42</v>
      </c>
      <c r="H32" s="13">
        <v>0.754186</v>
      </c>
      <c r="K32" s="12" t="s">
        <v>42</v>
      </c>
      <c r="L32" s="9">
        <v>0.07</v>
      </c>
      <c r="M32" s="9"/>
      <c r="Q32" s="1">
        <v>5</v>
      </c>
    </row>
    <row r="33" spans="2:17" ht="12.75">
      <c r="B33" s="4"/>
      <c r="C33" s="5" t="s">
        <v>63</v>
      </c>
      <c r="D33" s="11">
        <v>0.1325</v>
      </c>
      <c r="E33" s="6"/>
      <c r="G33" s="12" t="s">
        <v>63</v>
      </c>
      <c r="H33" s="13">
        <v>1.803732</v>
      </c>
      <c r="K33" s="12" t="s">
        <v>63</v>
      </c>
      <c r="L33" s="9">
        <v>0.01</v>
      </c>
      <c r="M33" s="9"/>
      <c r="Q33" s="1">
        <v>6</v>
      </c>
    </row>
    <row r="34" spans="2:17" ht="12.75">
      <c r="B34" s="4"/>
      <c r="C34" s="5" t="s">
        <v>64</v>
      </c>
      <c r="D34" s="11">
        <v>0.1283</v>
      </c>
      <c r="E34" s="6"/>
      <c r="F34" s="16"/>
      <c r="G34" s="12" t="s">
        <v>64</v>
      </c>
      <c r="H34" s="13">
        <v>3.614251</v>
      </c>
      <c r="K34" s="12" t="s">
        <v>64</v>
      </c>
      <c r="L34" s="9">
        <v>1.61</v>
      </c>
      <c r="M34" s="9"/>
      <c r="Q34" s="1">
        <v>7</v>
      </c>
    </row>
    <row r="35" spans="2:17" ht="12.75">
      <c r="B35" s="4"/>
      <c r="C35" s="5" t="s">
        <v>65</v>
      </c>
      <c r="D35" s="11">
        <v>0.1243</v>
      </c>
      <c r="E35" s="6"/>
      <c r="G35" s="12" t="s">
        <v>65</v>
      </c>
      <c r="H35" s="13">
        <v>1.348031</v>
      </c>
      <c r="K35" s="12" t="s">
        <v>65</v>
      </c>
      <c r="L35" s="9">
        <v>0.14</v>
      </c>
      <c r="M35" s="9"/>
      <c r="Q35" s="1">
        <v>9</v>
      </c>
    </row>
    <row r="36" spans="2:17" ht="12.75">
      <c r="B36" s="4"/>
      <c r="C36" s="5" t="s">
        <v>66</v>
      </c>
      <c r="D36" s="11">
        <v>0.094</v>
      </c>
      <c r="E36" s="6"/>
      <c r="G36" s="12" t="s">
        <v>66</v>
      </c>
      <c r="H36" s="13">
        <v>1.388331</v>
      </c>
      <c r="K36" s="12" t="s">
        <v>66</v>
      </c>
      <c r="L36" s="9">
        <v>1.65</v>
      </c>
      <c r="M36" s="9"/>
      <c r="Q36" s="1">
        <v>10</v>
      </c>
    </row>
    <row r="37" spans="2:17" ht="12.75">
      <c r="B37" s="4"/>
      <c r="C37" s="5" t="s">
        <v>92</v>
      </c>
      <c r="D37" s="11">
        <v>0.2576</v>
      </c>
      <c r="E37" s="6"/>
      <c r="G37" s="12" t="s">
        <v>92</v>
      </c>
      <c r="H37" s="13">
        <v>1.654736</v>
      </c>
      <c r="K37" s="12" t="s">
        <v>92</v>
      </c>
      <c r="L37" s="9">
        <v>0.04</v>
      </c>
      <c r="M37" s="9"/>
      <c r="Q37" s="1">
        <v>11</v>
      </c>
    </row>
    <row r="38" spans="2:17" ht="12.75">
      <c r="B38" s="4"/>
      <c r="C38" s="5" t="s">
        <v>82</v>
      </c>
      <c r="D38" s="11">
        <v>0.0705</v>
      </c>
      <c r="E38" s="6"/>
      <c r="G38" s="12" t="s">
        <v>82</v>
      </c>
      <c r="H38" s="13">
        <v>0.143945</v>
      </c>
      <c r="K38" s="12" t="s">
        <v>82</v>
      </c>
      <c r="L38" s="9">
        <v>7.85</v>
      </c>
      <c r="M38" s="9"/>
      <c r="Q38" s="1">
        <v>13</v>
      </c>
    </row>
    <row r="39" spans="2:13" ht="12.75">
      <c r="B39" s="4"/>
      <c r="C39" s="5" t="s">
        <v>51</v>
      </c>
      <c r="D39" s="11">
        <v>0.1078</v>
      </c>
      <c r="E39" s="6"/>
      <c r="G39" s="12" t="s">
        <v>51</v>
      </c>
      <c r="H39" s="13">
        <v>1.154754</v>
      </c>
      <c r="K39" s="12" t="s">
        <v>51</v>
      </c>
      <c r="L39" s="9">
        <v>1.05</v>
      </c>
      <c r="M39" s="9"/>
    </row>
    <row r="40" spans="2:13" ht="12.75">
      <c r="B40" s="4"/>
      <c r="C40" s="5" t="s">
        <v>52</v>
      </c>
      <c r="D40" s="11">
        <v>0.0862</v>
      </c>
      <c r="E40" s="6"/>
      <c r="G40" s="12" t="s">
        <v>52</v>
      </c>
      <c r="H40" s="13">
        <v>2.098028</v>
      </c>
      <c r="K40" s="12" t="s">
        <v>52</v>
      </c>
      <c r="L40" s="9">
        <v>0.41</v>
      </c>
      <c r="M40" s="9"/>
    </row>
    <row r="41" spans="2:13" ht="12.75">
      <c r="B41" s="4"/>
      <c r="C41" s="5" t="s">
        <v>56</v>
      </c>
      <c r="D41" s="11">
        <v>0.0888</v>
      </c>
      <c r="E41" s="6"/>
      <c r="G41" s="12" t="s">
        <v>56</v>
      </c>
      <c r="H41" s="13">
        <v>1.943284</v>
      </c>
      <c r="K41" s="12" t="s">
        <v>56</v>
      </c>
      <c r="L41" s="9">
        <v>0.11</v>
      </c>
      <c r="M41" s="9"/>
    </row>
    <row r="42" spans="2:13" ht="12.75">
      <c r="B42" s="4"/>
      <c r="C42" s="5" t="s">
        <v>57</v>
      </c>
      <c r="D42" s="11">
        <v>0.0816</v>
      </c>
      <c r="E42" s="6"/>
      <c r="G42" s="12" t="s">
        <v>57</v>
      </c>
      <c r="H42" s="13">
        <v>1.87058</v>
      </c>
      <c r="K42" s="12" t="s">
        <v>57</v>
      </c>
      <c r="L42" s="9">
        <v>0.58</v>
      </c>
      <c r="M42" s="9"/>
    </row>
    <row r="43" spans="2:13" ht="12.75">
      <c r="B43" s="4"/>
      <c r="C43" s="5" t="s">
        <v>73</v>
      </c>
      <c r="D43" s="11">
        <v>0.081</v>
      </c>
      <c r="E43" s="6"/>
      <c r="G43" s="12" t="s">
        <v>73</v>
      </c>
      <c r="H43" s="13">
        <v>2.051055</v>
      </c>
      <c r="K43" s="12" t="s">
        <v>73</v>
      </c>
      <c r="L43" s="9">
        <v>5.32</v>
      </c>
      <c r="M43" s="9"/>
    </row>
    <row r="44" spans="2:13" ht="12.75">
      <c r="B44" s="4"/>
      <c r="C44" s="5" t="s">
        <v>77</v>
      </c>
      <c r="D44" s="11">
        <v>0.0892</v>
      </c>
      <c r="E44" s="6"/>
      <c r="G44" s="12" t="s">
        <v>77</v>
      </c>
      <c r="H44" s="13">
        <v>1.201206</v>
      </c>
      <c r="K44" s="12" t="s">
        <v>77</v>
      </c>
      <c r="L44" s="9">
        <v>1.47</v>
      </c>
      <c r="M44" s="9"/>
    </row>
    <row r="45" spans="2:13" ht="12.75">
      <c r="B45" s="4"/>
      <c r="C45" s="5" t="s">
        <v>43</v>
      </c>
      <c r="D45" s="11">
        <v>0.1603</v>
      </c>
      <c r="E45" s="6"/>
      <c r="G45" s="12" t="s">
        <v>43</v>
      </c>
      <c r="H45" s="13">
        <v>0.771833</v>
      </c>
      <c r="K45" s="12" t="s">
        <v>43</v>
      </c>
      <c r="L45" s="9">
        <v>0.12</v>
      </c>
      <c r="M45" s="9"/>
    </row>
    <row r="46" spans="2:13" ht="12.75">
      <c r="B46" s="4"/>
      <c r="C46" s="5" t="s">
        <v>67</v>
      </c>
      <c r="D46" s="11">
        <v>0.144</v>
      </c>
      <c r="E46" s="6"/>
      <c r="G46" s="12" t="s">
        <v>67</v>
      </c>
      <c r="H46" s="13">
        <v>1.293045</v>
      </c>
      <c r="K46" s="12" t="s">
        <v>67</v>
      </c>
      <c r="L46" s="9">
        <v>0.21</v>
      </c>
      <c r="M46" s="9"/>
    </row>
    <row r="47" spans="2:13" ht="12.75">
      <c r="B47" s="4"/>
      <c r="C47" s="5" t="s">
        <v>44</v>
      </c>
      <c r="D47" s="11">
        <v>0.1812</v>
      </c>
      <c r="E47" s="6"/>
      <c r="G47" s="12" t="s">
        <v>44</v>
      </c>
      <c r="H47" s="13">
        <v>1.226147</v>
      </c>
      <c r="K47" s="12" t="s">
        <v>44</v>
      </c>
      <c r="L47" s="9">
        <v>0</v>
      </c>
      <c r="M47" s="9"/>
    </row>
    <row r="48" spans="2:13" ht="12.75">
      <c r="B48" s="4"/>
      <c r="C48" s="5" t="s">
        <v>53</v>
      </c>
      <c r="D48" s="11">
        <v>0.1117</v>
      </c>
      <c r="E48" s="6"/>
      <c r="G48" s="12" t="s">
        <v>53</v>
      </c>
      <c r="H48" s="13">
        <v>1.412673</v>
      </c>
      <c r="K48" s="12" t="s">
        <v>53</v>
      </c>
      <c r="L48" s="9">
        <v>0.48</v>
      </c>
      <c r="M48" s="9"/>
    </row>
    <row r="49" spans="2:13" ht="12.75">
      <c r="B49" s="4"/>
      <c r="C49" s="5" t="s">
        <v>58</v>
      </c>
      <c r="D49" s="11">
        <v>0.0959</v>
      </c>
      <c r="E49" s="6"/>
      <c r="G49" s="12" t="s">
        <v>58</v>
      </c>
      <c r="H49" s="13">
        <v>1.587518</v>
      </c>
      <c r="K49" s="12" t="s">
        <v>58</v>
      </c>
      <c r="L49" s="9">
        <v>0.41</v>
      </c>
      <c r="M49" s="9"/>
    </row>
    <row r="50" spans="2:13" ht="12.75">
      <c r="B50" s="4"/>
      <c r="C50" s="5" t="s">
        <v>74</v>
      </c>
      <c r="D50" s="11">
        <v>0.0964</v>
      </c>
      <c r="E50" s="6"/>
      <c r="G50" s="12" t="s">
        <v>74</v>
      </c>
      <c r="H50" s="13">
        <v>1.408978</v>
      </c>
      <c r="K50" s="12" t="s">
        <v>74</v>
      </c>
      <c r="L50" s="9">
        <v>0.37</v>
      </c>
      <c r="M50" s="9"/>
    </row>
    <row r="51" spans="2:13" ht="12.75">
      <c r="B51" s="4"/>
      <c r="C51" s="5" t="s">
        <v>59</v>
      </c>
      <c r="D51" s="11">
        <v>0.0702</v>
      </c>
      <c r="E51" s="6"/>
      <c r="G51" s="12" t="s">
        <v>59</v>
      </c>
      <c r="H51" s="13">
        <v>1.881391</v>
      </c>
      <c r="K51" s="12" t="s">
        <v>59</v>
      </c>
      <c r="L51" s="9">
        <v>0.3</v>
      </c>
      <c r="M51" s="9"/>
    </row>
    <row r="52" spans="3:13" ht="12.75">
      <c r="C52" s="5" t="s">
        <v>83</v>
      </c>
      <c r="D52" s="11">
        <v>0.0844</v>
      </c>
      <c r="E52" s="6"/>
      <c r="G52" s="12" t="s">
        <v>83</v>
      </c>
      <c r="H52" s="13">
        <v>1.572928</v>
      </c>
      <c r="K52" s="12" t="s">
        <v>83</v>
      </c>
      <c r="L52" s="9">
        <v>16.74</v>
      </c>
      <c r="M52" s="9"/>
    </row>
    <row r="53" spans="3:13" ht="12.75">
      <c r="C53" s="5" t="s">
        <v>60</v>
      </c>
      <c r="D53" s="11">
        <v>0.0689</v>
      </c>
      <c r="E53" s="6"/>
      <c r="G53" s="12" t="s">
        <v>60</v>
      </c>
      <c r="H53" s="13">
        <v>1.503084</v>
      </c>
      <c r="K53" s="12" t="s">
        <v>60</v>
      </c>
      <c r="L53" s="9">
        <v>0.3</v>
      </c>
      <c r="M53" s="9"/>
    </row>
    <row r="54" spans="3:13" ht="12.75">
      <c r="C54" s="5" t="s">
        <v>84</v>
      </c>
      <c r="D54" s="11">
        <v>0.1223</v>
      </c>
      <c r="E54" s="6"/>
      <c r="G54" s="12" t="s">
        <v>84</v>
      </c>
      <c r="H54" s="13">
        <v>1.572724</v>
      </c>
      <c r="J54" s="11"/>
      <c r="K54" s="12" t="s">
        <v>84</v>
      </c>
      <c r="L54" s="9">
        <v>7.25</v>
      </c>
      <c r="M54" s="9"/>
    </row>
    <row r="55" spans="3:13" ht="12.75">
      <c r="C55" s="5" t="s">
        <v>45</v>
      </c>
      <c r="D55" s="11">
        <v>0.1629</v>
      </c>
      <c r="E55" s="6"/>
      <c r="G55" s="12" t="s">
        <v>45</v>
      </c>
      <c r="H55" s="13">
        <v>0.779267</v>
      </c>
      <c r="K55" s="12" t="s">
        <v>45</v>
      </c>
      <c r="L55" s="9">
        <v>0.1</v>
      </c>
      <c r="M55" s="9"/>
    </row>
    <row r="56" spans="3:13" ht="12.75">
      <c r="C56" s="5" t="s">
        <v>48</v>
      </c>
      <c r="D56" s="11">
        <v>0.158</v>
      </c>
      <c r="E56" s="6"/>
      <c r="G56" s="12" t="s">
        <v>48</v>
      </c>
      <c r="H56" s="13">
        <v>0.71279</v>
      </c>
      <c r="K56" s="12" t="s">
        <v>48</v>
      </c>
      <c r="L56" s="9">
        <v>0.07</v>
      </c>
      <c r="M56" s="9"/>
    </row>
    <row r="57" spans="3:13" ht="12.75">
      <c r="C57" s="5" t="s">
        <v>85</v>
      </c>
      <c r="D57" s="11">
        <v>0.0954</v>
      </c>
      <c r="E57" s="6"/>
      <c r="G57" s="12" t="s">
        <v>85</v>
      </c>
      <c r="H57" s="13">
        <v>1.991983</v>
      </c>
      <c r="K57" s="12" t="s">
        <v>85</v>
      </c>
      <c r="L57" s="9">
        <v>1.13</v>
      </c>
      <c r="M57" s="9"/>
    </row>
    <row r="58" spans="3:13" ht="12.75">
      <c r="C58" s="5" t="s">
        <v>49</v>
      </c>
      <c r="D58" s="11">
        <v>0.1746</v>
      </c>
      <c r="E58" s="6"/>
      <c r="G58" s="12" t="s">
        <v>49</v>
      </c>
      <c r="H58" s="13">
        <v>0.907159</v>
      </c>
      <c r="K58" s="12" t="s">
        <v>49</v>
      </c>
      <c r="L58" s="9">
        <v>1.62</v>
      </c>
      <c r="M58" s="9"/>
    </row>
    <row r="59" spans="3:13" ht="12.75">
      <c r="C59" s="5" t="s">
        <v>68</v>
      </c>
      <c r="D59" s="11">
        <v>0.0945</v>
      </c>
      <c r="E59" s="6"/>
      <c r="G59" s="12" t="s">
        <v>68</v>
      </c>
      <c r="H59" s="13">
        <v>1.217818</v>
      </c>
      <c r="K59" s="12" t="s">
        <v>68</v>
      </c>
      <c r="L59" s="9">
        <v>0.55</v>
      </c>
      <c r="M59" s="9"/>
    </row>
    <row r="60" spans="3:13" ht="12.75">
      <c r="C60" s="5" t="s">
        <v>61</v>
      </c>
      <c r="D60" s="11">
        <v>0.0655</v>
      </c>
      <c r="E60" s="6"/>
      <c r="G60" s="12" t="s">
        <v>61</v>
      </c>
      <c r="H60" s="13">
        <v>2.386309</v>
      </c>
      <c r="K60" s="12" t="s">
        <v>61</v>
      </c>
      <c r="L60" s="9">
        <v>5.13</v>
      </c>
      <c r="M60" s="9"/>
    </row>
    <row r="61" spans="3:13" ht="12.75">
      <c r="C61" s="5" t="s">
        <v>54</v>
      </c>
      <c r="D61" s="11">
        <v>0.0939</v>
      </c>
      <c r="E61" s="6"/>
      <c r="G61" s="12" t="s">
        <v>54</v>
      </c>
      <c r="H61" s="13">
        <v>1.778971</v>
      </c>
      <c r="K61" s="12" t="s">
        <v>54</v>
      </c>
      <c r="L61" s="9">
        <v>0.94</v>
      </c>
      <c r="M61" s="9"/>
    </row>
    <row r="62" spans="3:13" ht="12.75">
      <c r="C62" s="5" t="s">
        <v>78</v>
      </c>
      <c r="D62" s="11">
        <v>0.0767</v>
      </c>
      <c r="E62" s="6"/>
      <c r="G62" s="12" t="s">
        <v>78</v>
      </c>
      <c r="H62" s="13">
        <v>1.726042</v>
      </c>
      <c r="K62" s="12" t="s">
        <v>78</v>
      </c>
      <c r="L62" s="9">
        <v>8.39</v>
      </c>
      <c r="M62" s="9"/>
    </row>
    <row r="63" spans="3:13" ht="12.75">
      <c r="C63" s="5" t="s">
        <v>89</v>
      </c>
      <c r="D63" s="11">
        <v>0.0841</v>
      </c>
      <c r="E63" s="6"/>
      <c r="G63" s="12" t="s">
        <v>89</v>
      </c>
      <c r="H63" s="13">
        <v>0.45579</v>
      </c>
      <c r="K63" s="12" t="s">
        <v>89</v>
      </c>
      <c r="L63" s="9">
        <v>3.71</v>
      </c>
      <c r="M63" s="9"/>
    </row>
    <row r="64" spans="3:13" ht="12.75">
      <c r="C64" s="5" t="s">
        <v>50</v>
      </c>
      <c r="D64" s="11">
        <v>0.1083</v>
      </c>
      <c r="E64" s="6"/>
      <c r="G64" s="12" t="s">
        <v>50</v>
      </c>
      <c r="H64" s="13">
        <v>1.216211</v>
      </c>
      <c r="K64" s="12" t="s">
        <v>50</v>
      </c>
      <c r="L64" s="9">
        <v>0.53</v>
      </c>
      <c r="M64" s="9"/>
    </row>
    <row r="65" spans="3:13" ht="12.75">
      <c r="C65" s="5" t="s">
        <v>46</v>
      </c>
      <c r="D65" s="11">
        <v>0.172</v>
      </c>
      <c r="E65" s="6"/>
      <c r="G65" s="12" t="s">
        <v>46</v>
      </c>
      <c r="H65" s="13">
        <v>1.070996</v>
      </c>
      <c r="K65" s="12" t="s">
        <v>46</v>
      </c>
      <c r="L65" s="9">
        <v>0</v>
      </c>
      <c r="M65" s="9"/>
    </row>
    <row r="66" spans="3:13" ht="12.75">
      <c r="C66" s="5" t="s">
        <v>69</v>
      </c>
      <c r="D66" s="11">
        <v>0.098</v>
      </c>
      <c r="E66" s="6"/>
      <c r="G66" s="12" t="s">
        <v>69</v>
      </c>
      <c r="H66" s="13">
        <v>0.914816</v>
      </c>
      <c r="K66" s="12" t="s">
        <v>69</v>
      </c>
      <c r="L66" s="9">
        <v>0.25</v>
      </c>
      <c r="M66" s="9"/>
    </row>
    <row r="67" spans="3:13" ht="12.75">
      <c r="C67" s="5" t="s">
        <v>62</v>
      </c>
      <c r="D67" s="11">
        <v>0.0758</v>
      </c>
      <c r="E67" s="6"/>
      <c r="G67" s="12" t="s">
        <v>62</v>
      </c>
      <c r="H67" s="13">
        <v>1.215369</v>
      </c>
      <c r="K67" s="12" t="s">
        <v>62</v>
      </c>
      <c r="L67" s="9">
        <v>72.64</v>
      </c>
      <c r="M67" s="9"/>
    </row>
    <row r="68" spans="3:13" ht="12.75">
      <c r="C68" s="5" t="s">
        <v>75</v>
      </c>
      <c r="D68" s="11">
        <v>0.0944</v>
      </c>
      <c r="E68" s="6"/>
      <c r="G68" s="12" t="s">
        <v>75</v>
      </c>
      <c r="H68" s="13">
        <v>1.266009</v>
      </c>
      <c r="K68" s="12" t="s">
        <v>75</v>
      </c>
      <c r="L68" s="9">
        <v>3.6</v>
      </c>
      <c r="M68" s="9"/>
    </row>
    <row r="69" spans="3:13" ht="12.75">
      <c r="C69" s="5" t="s">
        <v>79</v>
      </c>
      <c r="D69" s="11">
        <v>0.1279</v>
      </c>
      <c r="E69" s="6"/>
      <c r="G69" s="12" t="s">
        <v>79</v>
      </c>
      <c r="H69" s="13">
        <v>1.471637</v>
      </c>
      <c r="K69" s="12" t="s">
        <v>79</v>
      </c>
      <c r="L69" s="9">
        <v>0.43</v>
      </c>
      <c r="M69" s="9"/>
    </row>
    <row r="70" spans="3:13" ht="12.75">
      <c r="C70" s="5" t="s">
        <v>86</v>
      </c>
      <c r="D70" s="11">
        <v>0.08</v>
      </c>
      <c r="E70" s="6"/>
      <c r="G70" s="12" t="s">
        <v>86</v>
      </c>
      <c r="H70" s="13">
        <v>2.120814</v>
      </c>
      <c r="K70" s="12" t="s">
        <v>86</v>
      </c>
      <c r="L70" s="9">
        <v>3.05</v>
      </c>
      <c r="M70" s="9"/>
    </row>
    <row r="71" spans="3:13" ht="12.75">
      <c r="C71" s="5" t="s">
        <v>47</v>
      </c>
      <c r="D71" s="11">
        <v>0.1437</v>
      </c>
      <c r="E71" s="6"/>
      <c r="G71" s="12" t="s">
        <v>47</v>
      </c>
      <c r="H71" s="13">
        <v>0.006939</v>
      </c>
      <c r="K71" s="12" t="s">
        <v>47</v>
      </c>
      <c r="L71" s="9">
        <v>0.25</v>
      </c>
      <c r="M71" s="9"/>
    </row>
    <row r="72" spans="3:13" ht="12.75">
      <c r="C72" s="5" t="s">
        <v>70</v>
      </c>
      <c r="D72" s="11">
        <v>0.1001</v>
      </c>
      <c r="E72" s="6"/>
      <c r="G72" s="12" t="s">
        <v>70</v>
      </c>
      <c r="H72" s="13">
        <v>1.210537</v>
      </c>
      <c r="K72" s="12" t="s">
        <v>70</v>
      </c>
      <c r="L72" s="9">
        <v>0.06</v>
      </c>
      <c r="M72" s="9"/>
    </row>
    <row r="73" spans="3:13" ht="12.75">
      <c r="C73" s="5" t="s">
        <v>90</v>
      </c>
      <c r="D73" s="11">
        <v>0.0765</v>
      </c>
      <c r="E73" s="6"/>
      <c r="G73" s="12" t="s">
        <v>90</v>
      </c>
      <c r="H73" s="13">
        <v>0.359933</v>
      </c>
      <c r="K73" s="12" t="s">
        <v>90</v>
      </c>
      <c r="L73" s="9">
        <v>2.7</v>
      </c>
      <c r="M73" s="9"/>
    </row>
    <row r="74" spans="3:13" ht="12.75">
      <c r="C74" s="5" t="s">
        <v>71</v>
      </c>
      <c r="D74" s="11">
        <v>0.074</v>
      </c>
      <c r="E74" s="6"/>
      <c r="G74" s="12" t="s">
        <v>71</v>
      </c>
      <c r="H74" s="13">
        <v>1.988026</v>
      </c>
      <c r="K74" s="12" t="s">
        <v>71</v>
      </c>
      <c r="L74" s="9">
        <v>0.58</v>
      </c>
      <c r="M74" s="9"/>
    </row>
    <row r="75" spans="3:13" ht="12.75">
      <c r="C75" s="5" t="s">
        <v>55</v>
      </c>
      <c r="D75" s="11">
        <v>0.1235</v>
      </c>
      <c r="E75" s="6"/>
      <c r="G75" s="12" t="s">
        <v>55</v>
      </c>
      <c r="H75" s="13">
        <v>1.712915</v>
      </c>
      <c r="K75" s="12" t="s">
        <v>55</v>
      </c>
      <c r="L75" s="9">
        <v>0.46</v>
      </c>
      <c r="M75" s="9"/>
    </row>
    <row r="76" spans="3:13" ht="12.75">
      <c r="C76" s="5" t="s">
        <v>87</v>
      </c>
      <c r="D76" s="11">
        <v>0.0776</v>
      </c>
      <c r="G76" s="12" t="s">
        <v>87</v>
      </c>
      <c r="H76" s="13">
        <v>2.277504</v>
      </c>
      <c r="K76" s="12" t="s">
        <v>87</v>
      </c>
      <c r="L76" s="9">
        <v>4.15</v>
      </c>
      <c r="M76" s="9"/>
    </row>
    <row r="79" spans="2:5" ht="12.75">
      <c r="B79" s="14"/>
      <c r="E79" s="1" t="s">
        <v>103</v>
      </c>
    </row>
    <row r="80" ht="12.75">
      <c r="E80" s="1" t="s">
        <v>104</v>
      </c>
    </row>
    <row r="81" ht="12.75">
      <c r="E81" s="15" t="s">
        <v>105</v>
      </c>
    </row>
  </sheetData>
  <sheetProtection password="EBAF" sheet="1" objects="1" scenarios="1"/>
  <mergeCells count="2">
    <mergeCell ref="H10:N13"/>
    <mergeCell ref="H16:O18"/>
  </mergeCells>
  <hyperlinks>
    <hyperlink ref="D5" r:id="rId1" display="Average cost of tap water per 1000 gallons"/>
    <hyperlink ref="D6" r:id="rId2" display="Average cost of wastewater treatment per 1000 gallons"/>
    <hyperlink ref="D7" r:id="rId3" display="Average cost of electricity per kWh"/>
    <hyperlink ref="D8" r:id="rId4" display="Average cost of natural gas per 1000 cf"/>
    <hyperlink ref="D9" r:id="rId5" display="lbs CO2 per kWh"/>
    <hyperlink ref="D10" r:id="rId6" display="lbs CO2 per cf natural gas"/>
    <hyperlink ref="D11" r:id="rId7" display="kWh/gallon if heating water with electricity*"/>
    <hyperlink ref="D12" r:id="rId8" display="cf/gallon if heating water with natural gas*"/>
    <hyperlink ref="D13" r:id="rId9" display="kWh/ 1 million gallons water delivered"/>
    <hyperlink ref="D14" r:id="rId10" display="kWh/ 1million gallons of wastewater treated"/>
    <hyperlink ref="D15" r:id="rId11" display="hot water for shower use"/>
    <hyperlink ref="D17" r:id="rId12" display="average length of shower"/>
    <hyperlink ref="I14" r:id="rId13" display="SOURCE: US EPA?"/>
  </hyperlinks>
  <printOptions/>
  <pageMargins left="0.75" right="0.75" top="1" bottom="1" header="0.5" footer="0.5"/>
  <pageSetup horizontalDpi="600" verticalDpi="600"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River Network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BGriffithS</dc:creator>
  <cp:keywords/>
  <dc:description/>
  <cp:lastModifiedBy>Bevan Griffiths-Sattenspiel</cp:lastModifiedBy>
  <cp:lastPrinted>2008-08-26T16:18:33Z</cp:lastPrinted>
  <dcterms:created xsi:type="dcterms:W3CDTF">2008-08-01T22:29:58Z</dcterms:created>
  <dcterms:modified xsi:type="dcterms:W3CDTF">2009-11-26T00:02:08Z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